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WWONG\Documents\++Non Technical and Office Ref\Committees &amp; Outreach\CalGeo\Stormwater Percolation &amp; Infiltration Subcommittee\Final Deliverables as of 2025-11-05\To Post on Website\"/>
    </mc:Choice>
  </mc:AlternateContent>
  <xr:revisionPtr revIDLastSave="0" documentId="13_ncr:1_{BB23FF87-0B15-4194-A677-42D20F085F67}" xr6:coauthVersionLast="47" xr6:coauthVersionMax="47" xr10:uidLastSave="{00000000-0000-0000-0000-000000000000}"/>
  <bookViews>
    <workbookView xWindow="-120" yWindow="-120" windowWidth="29040" windowHeight="15720" tabRatio="632" xr2:uid="{BB377AD2-A2F8-48F4-80F4-768ECEB38491}"/>
  </bookViews>
  <sheets>
    <sheet name="How to Use" sheetId="30" r:id="rId1"/>
    <sheet name="Lookup" sheetId="31" r:id="rId2"/>
    <sheet name="Matrix" sheetId="33" r:id="rId3"/>
    <sheet name="Methods (DB)" sheetId="26" r:id="rId4"/>
  </sheets>
  <definedNames>
    <definedName name="_xlnm._FilterDatabase" localSheetId="3" hidden="1">'Methods (DB)'!$B$1:$AN$76</definedName>
    <definedName name="approvedagencymethods">Matrix!$E$20:$X$36</definedName>
    <definedName name="blah">TRANSPOSE(_xlfn._xlws.SORT(_xlfn.UNIQUE(Database[Agency Name or Document])))</definedName>
    <definedName name="_xlnm.Print_Area" localSheetId="1">Lookup!$B$8:$D$56</definedName>
    <definedName name="_xlnm.Print_Area" localSheetId="2">Matrix!#REF!</definedName>
    <definedName name="_xlnm.Print_Titles" localSheetId="1">Lookup!$10:$16</definedName>
    <definedName name="_xlnm.Print_Titles" localSheetId="2">Matrix!$20:$26</definedName>
    <definedName name="userinputs">Lookup!$D$11,Lookup!$D$12,Lookup!$D$13,Lookup!$D$14,Lookup!$D$16</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 i="31" l="1" a="1"/>
  <c r="F11" i="31" s="1"/>
  <c r="F20" i="33" a="1"/>
  <c r="F20" i="33" s="1"/>
  <c r="E21" i="33" a="1"/>
  <c r="E21" i="33" s="1"/>
  <c r="O22" i="33" a="1"/>
  <c r="O22" i="33" s="1"/>
  <c r="P22" i="33" a="1"/>
  <c r="P22" i="33" s="1"/>
  <c r="Q22" i="33" a="1"/>
  <c r="Q22" i="33" s="1"/>
  <c r="R22" i="33" a="1"/>
  <c r="R22" i="33" s="1"/>
  <c r="S22" i="33" a="1"/>
  <c r="S22" i="33"/>
  <c r="T22" i="33" a="1"/>
  <c r="T22" i="33" s="1"/>
  <c r="U22" i="33" a="1"/>
  <c r="U22" i="33" s="1"/>
  <c r="V22" i="33" a="1"/>
  <c r="V22" i="33" s="1"/>
  <c r="W22" i="33" a="1"/>
  <c r="W22" i="33" s="1"/>
  <c r="X22" i="33" a="1"/>
  <c r="X22" i="33" s="1"/>
  <c r="G23" i="33" a="1"/>
  <c r="G23" i="33" s="1"/>
  <c r="O23" i="33" a="1"/>
  <c r="O23" i="33" s="1"/>
  <c r="P23" i="33" a="1"/>
  <c r="P23" i="33" s="1"/>
  <c r="Q23" i="33" a="1"/>
  <c r="Q23" i="33" s="1"/>
  <c r="R23" i="33" a="1"/>
  <c r="R23" i="33" s="1"/>
  <c r="S23" i="33" a="1"/>
  <c r="S23" i="33" s="1"/>
  <c r="T23" i="33" a="1"/>
  <c r="T23" i="33" s="1"/>
  <c r="U23" i="33" a="1"/>
  <c r="U23" i="33" s="1"/>
  <c r="V23" i="33" a="1"/>
  <c r="V23" i="33" s="1"/>
  <c r="W23" i="33" a="1"/>
  <c r="W23" i="33" s="1"/>
  <c r="X23" i="33" a="1"/>
  <c r="X23" i="33" s="1"/>
  <c r="R24" i="33" a="1"/>
  <c r="R24" i="33"/>
  <c r="S24" i="33" a="1"/>
  <c r="S24" i="33" s="1"/>
  <c r="T24" i="33" a="1"/>
  <c r="T24" i="33" s="1"/>
  <c r="U24" i="33" a="1"/>
  <c r="U24" i="33" s="1"/>
  <c r="V24" i="33" a="1"/>
  <c r="V24" i="33" s="1"/>
  <c r="W24" i="33" a="1"/>
  <c r="W24" i="33" s="1"/>
  <c r="X24" i="33" a="1"/>
  <c r="X24" i="33" s="1"/>
  <c r="G25" i="33" a="1"/>
  <c r="G25" i="33"/>
  <c r="H25" i="33" a="1"/>
  <c r="H25" i="33" s="1"/>
  <c r="Q25" i="33" a="1"/>
  <c r="Q25" i="33" s="1"/>
  <c r="R25" i="33" a="1"/>
  <c r="R25" i="33" s="1"/>
  <c r="S25" i="33" a="1"/>
  <c r="S25" i="33" s="1"/>
  <c r="T25" i="33" a="1"/>
  <c r="T25" i="33" s="1"/>
  <c r="U25" i="33" a="1"/>
  <c r="U25" i="33" s="1"/>
  <c r="V25" i="33" a="1"/>
  <c r="V25" i="33" s="1"/>
  <c r="W25" i="33" a="1"/>
  <c r="W25" i="33" s="1"/>
  <c r="X25" i="33" a="1"/>
  <c r="X25" i="33" s="1"/>
  <c r="G26" i="33" a="1"/>
  <c r="G26" i="33" s="1"/>
  <c r="H26" i="33" a="1"/>
  <c r="H26" i="33" s="1"/>
  <c r="I26" i="33" a="1"/>
  <c r="I26" i="33" s="1"/>
  <c r="T26" i="33" a="1"/>
  <c r="T26" i="33" s="1"/>
  <c r="U26" i="33" a="1"/>
  <c r="U26" i="33" s="1"/>
  <c r="V26" i="33" a="1"/>
  <c r="V26" i="33" s="1"/>
  <c r="W26" i="33" a="1"/>
  <c r="W26" i="33"/>
  <c r="X26" i="33" a="1"/>
  <c r="X26" i="33"/>
  <c r="G27" i="33" a="1"/>
  <c r="G27" i="33"/>
  <c r="H27" i="33" a="1"/>
  <c r="H27" i="33" s="1"/>
  <c r="I27" i="33" a="1"/>
  <c r="I27" i="33" s="1"/>
  <c r="J27" i="33" a="1"/>
  <c r="J27" i="33" s="1"/>
  <c r="K27" i="33" a="1"/>
  <c r="K27" i="33" s="1"/>
  <c r="T27" i="33" a="1"/>
  <c r="T27" i="33" s="1"/>
  <c r="U27" i="33" a="1"/>
  <c r="U27" i="33" s="1"/>
  <c r="V27" i="33" a="1"/>
  <c r="V27" i="33" s="1"/>
  <c r="W27" i="33" a="1"/>
  <c r="W27" i="33" s="1"/>
  <c r="X27" i="33" a="1"/>
  <c r="X27" i="33" s="1"/>
  <c r="G28" i="33" a="1"/>
  <c r="G28" i="33" s="1"/>
  <c r="H28" i="33" a="1"/>
  <c r="H28" i="33" s="1"/>
  <c r="I28" i="33" a="1"/>
  <c r="I28" i="33" s="1"/>
  <c r="J28" i="33" a="1"/>
  <c r="J28" i="33" s="1"/>
  <c r="K28" i="33" a="1"/>
  <c r="K28" i="33" s="1"/>
  <c r="L28" i="33" a="1"/>
  <c r="L28" i="33" s="1"/>
  <c r="M28" i="33" a="1"/>
  <c r="M28" i="33" s="1"/>
  <c r="W28" i="33" a="1"/>
  <c r="W28" i="33" s="1"/>
  <c r="X28" i="33" a="1"/>
  <c r="X28" i="33" s="1"/>
  <c r="G29" i="33" a="1"/>
  <c r="G29" i="33" s="1"/>
  <c r="H29" i="33" a="1"/>
  <c r="H29" i="33" s="1"/>
  <c r="I29" i="33" a="1"/>
  <c r="I29" i="33" s="1"/>
  <c r="J29" i="33" a="1"/>
  <c r="J29" i="33" s="1"/>
  <c r="K29" i="33" a="1"/>
  <c r="K29" i="33" s="1"/>
  <c r="L29" i="33" a="1"/>
  <c r="L29" i="33" s="1"/>
  <c r="M29" i="33" a="1"/>
  <c r="M29" i="33" s="1"/>
  <c r="N29" i="33" a="1"/>
  <c r="N29" i="33" s="1"/>
  <c r="O29" i="33" a="1"/>
  <c r="O29" i="33" s="1"/>
  <c r="G30" i="33" a="1"/>
  <c r="G30" i="33" s="1"/>
  <c r="H30" i="33" a="1"/>
  <c r="H30" i="33" s="1"/>
  <c r="I30" i="33" a="1"/>
  <c r="I30" i="33" s="1"/>
  <c r="J30" i="33" a="1"/>
  <c r="J30" i="33" s="1"/>
  <c r="K30" i="33" a="1"/>
  <c r="K30" i="33" s="1"/>
  <c r="L30" i="33" a="1"/>
  <c r="L30" i="33" s="1"/>
  <c r="M30" i="33" a="1"/>
  <c r="M30" i="33" s="1"/>
  <c r="N30" i="33" a="1"/>
  <c r="N30" i="33" s="1"/>
  <c r="O30" i="33" a="1"/>
  <c r="O30" i="33" s="1"/>
  <c r="P30" i="33" a="1"/>
  <c r="P30" i="33" s="1"/>
  <c r="Q30" i="33" a="1"/>
  <c r="Q30" i="33" s="1"/>
  <c r="R30" i="33" a="1"/>
  <c r="R30" i="33" s="1"/>
  <c r="S30" i="33" a="1"/>
  <c r="S30" i="33" s="1"/>
  <c r="K31" i="33" a="1"/>
  <c r="K31" i="33" s="1"/>
  <c r="L31" i="33" a="1"/>
  <c r="L31" i="33" s="1"/>
  <c r="M31" i="33" a="1"/>
  <c r="M31" i="33" s="1"/>
  <c r="N31" i="33" a="1"/>
  <c r="N31" i="33" s="1"/>
  <c r="O31" i="33" a="1"/>
  <c r="O31" i="33" s="1"/>
  <c r="P31" i="33" a="1"/>
  <c r="P31" i="33" s="1"/>
  <c r="Q31" i="33" a="1"/>
  <c r="Q31" i="33" s="1"/>
  <c r="R31" i="33" a="1"/>
  <c r="R31" i="33" s="1"/>
  <c r="S31" i="33" a="1"/>
  <c r="S31" i="33" s="1"/>
  <c r="T31" i="33" a="1"/>
  <c r="T31" i="33" s="1"/>
  <c r="U31" i="33" a="1"/>
  <c r="U31" i="33" s="1"/>
  <c r="O32" i="33" a="1"/>
  <c r="O32" i="33" s="1"/>
  <c r="P32" i="33" a="1"/>
  <c r="P32" i="33" s="1"/>
  <c r="Q32" i="33" a="1"/>
  <c r="Q32" i="33" s="1"/>
  <c r="R32" i="33" a="1"/>
  <c r="R32" i="33" s="1"/>
  <c r="S32" i="33" a="1"/>
  <c r="S32" i="33" s="1"/>
  <c r="T32" i="33" a="1"/>
  <c r="T32" i="33" s="1"/>
  <c r="U32" i="33" a="1"/>
  <c r="U32" i="33" s="1"/>
  <c r="V32" i="33" a="1"/>
  <c r="V32" i="33" s="1"/>
  <c r="W32" i="33" a="1"/>
  <c r="W32" i="33" s="1"/>
  <c r="X32" i="33" a="1"/>
  <c r="X32" i="33" s="1"/>
  <c r="G33" i="33" a="1"/>
  <c r="G33" i="33" s="1"/>
  <c r="H33" i="33" a="1"/>
  <c r="H33" i="33" s="1"/>
  <c r="I33" i="33" a="1"/>
  <c r="I33" i="33" s="1"/>
  <c r="U33" i="33" a="1"/>
  <c r="U33" i="33" s="1"/>
  <c r="V33" i="33" a="1"/>
  <c r="V33" i="33" s="1"/>
  <c r="W33" i="33" a="1"/>
  <c r="W33" i="33" s="1"/>
  <c r="X33" i="33" a="1"/>
  <c r="X33" i="33" s="1"/>
  <c r="G34" i="33" a="1"/>
  <c r="G34" i="33" s="1"/>
  <c r="H34" i="33" a="1"/>
  <c r="H34" i="33" s="1"/>
  <c r="I34" i="33" a="1"/>
  <c r="I34" i="33" s="1"/>
  <c r="J34" i="33" a="1"/>
  <c r="J34" i="33" s="1"/>
  <c r="K34" i="33" a="1"/>
  <c r="K34" i="33" s="1"/>
  <c r="L34" i="33" a="1"/>
  <c r="L34" i="33" s="1"/>
  <c r="M34" i="33" a="1"/>
  <c r="M34" i="33" s="1"/>
  <c r="N34" i="33" a="1"/>
  <c r="N34" i="33" s="1"/>
  <c r="H35" i="33" a="1"/>
  <c r="H35" i="33" s="1"/>
  <c r="I35" i="33" a="1"/>
  <c r="I35" i="33" s="1"/>
  <c r="J35" i="33" a="1"/>
  <c r="J35" i="33" s="1"/>
  <c r="K35" i="33" a="1"/>
  <c r="K35" i="33" s="1"/>
  <c r="L35" i="33" a="1"/>
  <c r="L35" i="33" s="1"/>
  <c r="M35" i="33" a="1"/>
  <c r="M35" i="33" s="1"/>
  <c r="N35" i="33" a="1"/>
  <c r="N35" i="33" s="1"/>
  <c r="O35" i="33" a="1"/>
  <c r="O35" i="33" s="1"/>
  <c r="P35" i="33" a="1"/>
  <c r="P35" i="33" s="1"/>
  <c r="Q35" i="33" a="1"/>
  <c r="Q35" i="33" s="1"/>
  <c r="R35" i="33" a="1"/>
  <c r="R35" i="33" s="1"/>
  <c r="S35" i="33" a="1"/>
  <c r="S35" i="33" s="1"/>
  <c r="T35" i="33" a="1"/>
  <c r="T35" i="33" s="1"/>
  <c r="N36" i="33" a="1"/>
  <c r="N36" i="33" s="1"/>
  <c r="O36" i="33" a="1"/>
  <c r="O36" i="33" s="1"/>
  <c r="P36" i="33" a="1"/>
  <c r="P36" i="33" s="1"/>
  <c r="Q36" i="33" a="1"/>
  <c r="Q36" i="33" s="1"/>
  <c r="R36" i="33" a="1"/>
  <c r="R36" i="33" s="1"/>
  <c r="S36" i="33" a="1"/>
  <c r="S36" i="33" s="1"/>
  <c r="T36" i="33" a="1"/>
  <c r="T36" i="33" s="1"/>
  <c r="U36" i="33" a="1"/>
  <c r="U36" i="33" s="1"/>
  <c r="V36" i="33" a="1"/>
  <c r="V36" i="33" s="1"/>
  <c r="W36" i="33" a="1"/>
  <c r="W36" i="33" s="1"/>
  <c r="X36" i="33" a="1"/>
  <c r="X36" i="33" s="1"/>
  <c r="E3" i="33" a="1"/>
  <c r="E3" i="33" s="1"/>
  <c r="B17" i="31"/>
  <c r="A2" i="26"/>
  <c r="A3" i="26"/>
  <c r="A4" i="26"/>
  <c r="A5" i="26"/>
  <c r="A6" i="26"/>
  <c r="A7" i="26"/>
  <c r="A8" i="26"/>
  <c r="A9" i="26"/>
  <c r="A10" i="26"/>
  <c r="A11" i="26"/>
  <c r="A12" i="26"/>
  <c r="A13" i="26"/>
  <c r="A14" i="26"/>
  <c r="A15" i="26"/>
  <c r="A16" i="26"/>
  <c r="A17" i="26"/>
  <c r="A18" i="26"/>
  <c r="A19" i="26"/>
  <c r="A20" i="26"/>
  <c r="A21" i="26"/>
  <c r="A22" i="26"/>
  <c r="A23" i="26"/>
  <c r="A24" i="26"/>
  <c r="A25" i="26"/>
  <c r="A26" i="26"/>
  <c r="A27" i="26"/>
  <c r="A28" i="26"/>
  <c r="A29" i="26"/>
  <c r="A30" i="26"/>
  <c r="A31" i="26"/>
  <c r="A32" i="26"/>
  <c r="A33" i="26"/>
  <c r="A34" i="26"/>
  <c r="A35" i="26"/>
  <c r="A36" i="26"/>
  <c r="A37" i="26"/>
  <c r="A38" i="26"/>
  <c r="A39" i="26"/>
  <c r="A40" i="26"/>
  <c r="A41" i="26"/>
  <c r="A42" i="26"/>
  <c r="A43" i="26"/>
  <c r="A44" i="26"/>
  <c r="A45" i="26"/>
  <c r="A46" i="26"/>
  <c r="A47" i="26"/>
  <c r="A48" i="26"/>
  <c r="A49" i="26"/>
  <c r="A50" i="26"/>
  <c r="A51" i="26"/>
  <c r="A52" i="26"/>
  <c r="A53" i="26"/>
  <c r="A54" i="26"/>
  <c r="A55" i="26"/>
  <c r="A56" i="26"/>
  <c r="A57" i="26"/>
  <c r="A58" i="26"/>
  <c r="A59" i="26"/>
  <c r="A60" i="26"/>
  <c r="A61" i="26"/>
  <c r="A62" i="26"/>
  <c r="A63" i="26"/>
  <c r="A64" i="26"/>
  <c r="A65" i="26"/>
  <c r="A66" i="26"/>
  <c r="A67" i="26"/>
  <c r="A68" i="26"/>
  <c r="A69" i="26"/>
  <c r="A70" i="26"/>
  <c r="A71" i="26"/>
  <c r="A72" i="26"/>
  <c r="A73" i="26"/>
  <c r="A74" i="26"/>
  <c r="A75" i="26"/>
  <c r="A76" i="26"/>
  <c r="F12" i="31" l="1" a="1"/>
  <c r="F12" i="31" s="1"/>
  <c r="F14" i="31" a="1"/>
  <c r="F14" i="31" s="1"/>
  <c r="F13" i="31" a="1"/>
  <c r="F13" i="31" s="1"/>
  <c r="S26" i="33" a="1"/>
  <c r="S26" i="33" s="1"/>
  <c r="H36" i="33" a="1"/>
  <c r="H36" i="33" s="1"/>
  <c r="T34" i="33" a="1"/>
  <c r="T34" i="33" s="1"/>
  <c r="O33" i="33" a="1"/>
  <c r="O33" i="33" s="1"/>
  <c r="I32" i="33" a="1"/>
  <c r="I32" i="33" s="1"/>
  <c r="S29" i="33" a="1"/>
  <c r="S29" i="33" s="1"/>
  <c r="Q28" i="33" a="1"/>
  <c r="Q28" i="33" s="1"/>
  <c r="L24" i="33" a="1"/>
  <c r="L24" i="33" s="1"/>
  <c r="J23" i="33" a="1"/>
  <c r="J23" i="33" s="1"/>
  <c r="I22" i="33" a="1"/>
  <c r="I22" i="33" s="1"/>
  <c r="I36" i="33" a="1"/>
  <c r="I36" i="33" s="1"/>
  <c r="U34" i="33" a="1"/>
  <c r="U34" i="33" s="1"/>
  <c r="P33" i="33" a="1"/>
  <c r="P33" i="33" s="1"/>
  <c r="J32" i="33" a="1"/>
  <c r="J32" i="33" s="1"/>
  <c r="X30" i="33" a="1"/>
  <c r="X30" i="33" s="1"/>
  <c r="T29" i="33" a="1"/>
  <c r="T29" i="33" s="1"/>
  <c r="R28" i="33" a="1"/>
  <c r="R28" i="33" s="1"/>
  <c r="Q27" i="33" a="1"/>
  <c r="Q27" i="33" s="1"/>
  <c r="O26" i="33" a="1"/>
  <c r="O26" i="33" s="1"/>
  <c r="L25" i="33" a="1"/>
  <c r="L25" i="33" s="1"/>
  <c r="M24" i="33" a="1"/>
  <c r="M24" i="33" s="1"/>
  <c r="K23" i="33" a="1"/>
  <c r="K23" i="33" s="1"/>
  <c r="J22" i="33" a="1"/>
  <c r="J22" i="33" s="1"/>
  <c r="G36" i="33" a="1"/>
  <c r="G36" i="33" s="1"/>
  <c r="P28" i="33" a="1"/>
  <c r="P28" i="33" s="1"/>
  <c r="N26" i="33" a="1"/>
  <c r="N26" i="33" s="1"/>
  <c r="K25" i="33" a="1"/>
  <c r="K25" i="33" s="1"/>
  <c r="K24" i="33" a="1"/>
  <c r="K24" i="33" s="1"/>
  <c r="H22" i="33" a="1"/>
  <c r="H22" i="33" s="1"/>
  <c r="N23" i="33" a="1"/>
  <c r="N23" i="33" s="1"/>
  <c r="L36" i="33" a="1"/>
  <c r="L36" i="33" s="1"/>
  <c r="M32" i="33" a="1"/>
  <c r="M32" i="33" s="1"/>
  <c r="S34" i="33" a="1"/>
  <c r="S34" i="33" s="1"/>
  <c r="N33" i="33" a="1"/>
  <c r="N33" i="33" s="1"/>
  <c r="H32" i="33" a="1"/>
  <c r="H32" i="33" s="1"/>
  <c r="W30" i="33" a="1"/>
  <c r="W30" i="33" s="1"/>
  <c r="R29" i="33" a="1"/>
  <c r="R29" i="33" s="1"/>
  <c r="P27" i="33" a="1"/>
  <c r="P27" i="33" s="1"/>
  <c r="X35" i="33" a="1"/>
  <c r="X35" i="33" s="1"/>
  <c r="R34" i="33" a="1"/>
  <c r="R34" i="33" s="1"/>
  <c r="M33" i="33" a="1"/>
  <c r="M33" i="33" s="1"/>
  <c r="G32" i="33" a="1"/>
  <c r="G32" i="33" s="1"/>
  <c r="O28" i="33" a="1"/>
  <c r="O28" i="33" s="1"/>
  <c r="O27" i="33" a="1"/>
  <c r="O27" i="33" s="1"/>
  <c r="M26" i="33" a="1"/>
  <c r="M26" i="33" s="1"/>
  <c r="J24" i="33" a="1"/>
  <c r="J24" i="33" s="1"/>
  <c r="I23" i="33" a="1"/>
  <c r="I23" i="33" s="1"/>
  <c r="G22" i="33" a="1"/>
  <c r="G22" i="33" s="1"/>
  <c r="M36" i="33" a="1"/>
  <c r="M36" i="33" s="1"/>
  <c r="G35" i="33" a="1"/>
  <c r="G35" i="33" s="1"/>
  <c r="T33" i="33" a="1"/>
  <c r="T33" i="33" s="1"/>
  <c r="N32" i="33" a="1"/>
  <c r="N32" i="33" s="1"/>
  <c r="J31" i="33" a="1"/>
  <c r="J31" i="33" s="1"/>
  <c r="X29" i="33" a="1"/>
  <c r="X29" i="33" s="1"/>
  <c r="V28" i="33" a="1"/>
  <c r="V28" i="33" s="1"/>
  <c r="P25" i="33" a="1"/>
  <c r="P25" i="33" s="1"/>
  <c r="Q24" i="33" a="1"/>
  <c r="Q24" i="33" s="1"/>
  <c r="N22" i="33" a="1"/>
  <c r="N22" i="33" s="1"/>
  <c r="X34" i="33" a="1"/>
  <c r="X34" i="33" s="1"/>
  <c r="S33" i="33" a="1"/>
  <c r="S33" i="33" s="1"/>
  <c r="I31" i="33" a="1"/>
  <c r="I31" i="33" s="1"/>
  <c r="W29" i="33" a="1"/>
  <c r="W29" i="33" s="1"/>
  <c r="U28" i="33" a="1"/>
  <c r="U28" i="33" s="1"/>
  <c r="S27" i="33" a="1"/>
  <c r="S27" i="33" s="1"/>
  <c r="R26" i="33" a="1"/>
  <c r="R26" i="33" s="1"/>
  <c r="O25" i="33" a="1"/>
  <c r="O25" i="33" s="1"/>
  <c r="P24" i="33" a="1"/>
  <c r="P24" i="33" s="1"/>
  <c r="M23" i="33" a="1"/>
  <c r="M23" i="33" s="1"/>
  <c r="M22" i="33" a="1"/>
  <c r="M22" i="33" s="1"/>
  <c r="K36" i="33" a="1"/>
  <c r="K36" i="33" s="1"/>
  <c r="W34" i="33" a="1"/>
  <c r="W34" i="33" s="1"/>
  <c r="R33" i="33" a="1"/>
  <c r="R33" i="33" s="1"/>
  <c r="L32" i="33" a="1"/>
  <c r="L32" i="33" s="1"/>
  <c r="H31" i="33" a="1"/>
  <c r="H31" i="33" s="1"/>
  <c r="V29" i="33" a="1"/>
  <c r="V29" i="33" s="1"/>
  <c r="T28" i="33" a="1"/>
  <c r="T28" i="33" s="1"/>
  <c r="R27" i="33" a="1"/>
  <c r="R27" i="33" s="1"/>
  <c r="Q26" i="33" a="1"/>
  <c r="Q26" i="33" s="1"/>
  <c r="N25" i="33" a="1"/>
  <c r="N25" i="33" s="1"/>
  <c r="O24" i="33" a="1"/>
  <c r="O24" i="33" s="1"/>
  <c r="L22" i="33" a="1"/>
  <c r="L22" i="33" s="1"/>
  <c r="J36" i="33" a="1"/>
  <c r="J36" i="33" s="1"/>
  <c r="V34" i="33" a="1"/>
  <c r="V34" i="33" s="1"/>
  <c r="Q33" i="33" a="1"/>
  <c r="Q33" i="33" s="1"/>
  <c r="K32" i="33" a="1"/>
  <c r="K32" i="33" s="1"/>
  <c r="G31" i="33" a="1"/>
  <c r="G31" i="33" s="1"/>
  <c r="U29" i="33" a="1"/>
  <c r="U29" i="33" s="1"/>
  <c r="S28" i="33" a="1"/>
  <c r="S28" i="33" s="1"/>
  <c r="P26" i="33" a="1"/>
  <c r="P26" i="33" s="1"/>
  <c r="M25" i="33" a="1"/>
  <c r="M25" i="33" s="1"/>
  <c r="N24" i="33" a="1"/>
  <c r="N24" i="33" s="1"/>
  <c r="L23" i="33" a="1"/>
  <c r="L23" i="33" s="1"/>
  <c r="K22" i="33" a="1"/>
  <c r="K22" i="33" s="1"/>
  <c r="W35" i="33" a="1"/>
  <c r="W35" i="33" s="1"/>
  <c r="Q34" i="33" a="1"/>
  <c r="Q34" i="33" s="1"/>
  <c r="L33" i="33" a="1"/>
  <c r="L33" i="33" s="1"/>
  <c r="X31" i="33" a="1"/>
  <c r="X31" i="33" s="1"/>
  <c r="V30" i="33" a="1"/>
  <c r="V30" i="33" s="1"/>
  <c r="Q29" i="33" a="1"/>
  <c r="Q29" i="33" s="1"/>
  <c r="N27" i="33" a="1"/>
  <c r="N27" i="33" s="1"/>
  <c r="L26" i="33" a="1"/>
  <c r="L26" i="33" s="1"/>
  <c r="J25" i="33" a="1"/>
  <c r="J25" i="33" s="1"/>
  <c r="I24" i="33" a="1"/>
  <c r="I24" i="33" s="1"/>
  <c r="V35" i="33" a="1"/>
  <c r="V35" i="33" s="1"/>
  <c r="P34" i="33" a="1"/>
  <c r="P34" i="33" s="1"/>
  <c r="K33" i="33" a="1"/>
  <c r="K33" i="33" s="1"/>
  <c r="W31" i="33" a="1"/>
  <c r="W31" i="33" s="1"/>
  <c r="U30" i="33" a="1"/>
  <c r="U30" i="33" s="1"/>
  <c r="P29" i="33" a="1"/>
  <c r="P29" i="33" s="1"/>
  <c r="N28" i="33" a="1"/>
  <c r="N28" i="33" s="1"/>
  <c r="M27" i="33" a="1"/>
  <c r="M27" i="33" s="1"/>
  <c r="K26" i="33" a="1"/>
  <c r="K26" i="33" s="1"/>
  <c r="H24" i="33" a="1"/>
  <c r="H24" i="33" s="1"/>
  <c r="H23" i="33" a="1"/>
  <c r="H23" i="33" s="1"/>
  <c r="U35" i="33" a="1"/>
  <c r="U35" i="33" s="1"/>
  <c r="O34" i="33" a="1"/>
  <c r="O34" i="33" s="1"/>
  <c r="J33" i="33" a="1"/>
  <c r="J33" i="33" s="1"/>
  <c r="V31" i="33" a="1"/>
  <c r="V31" i="33" s="1"/>
  <c r="T30" i="33" a="1"/>
  <c r="T30" i="33" s="1"/>
  <c r="L27" i="33" a="1"/>
  <c r="L27" i="33" s="1"/>
  <c r="J26" i="33" a="1"/>
  <c r="J26" i="33" s="1"/>
  <c r="I25" i="33" a="1"/>
  <c r="I25" i="33" s="1"/>
  <c r="G24" i="33" a="1"/>
  <c r="G24" i="33" s="1"/>
  <c r="P21" i="33" a="1"/>
  <c r="P21" i="33" s="1"/>
  <c r="K21" i="33" a="1"/>
  <c r="K21" i="33" s="1"/>
  <c r="Q21" i="33" a="1"/>
  <c r="Q21" i="33" s="1"/>
  <c r="N21" i="33" a="1"/>
  <c r="N21" i="33" s="1"/>
  <c r="F21" i="33" a="1"/>
  <c r="F21" i="33" s="1"/>
  <c r="R21" i="33" a="1"/>
  <c r="R21" i="33" s="1"/>
  <c r="L21" i="33" a="1"/>
  <c r="L21" i="33" s="1"/>
  <c r="G21" i="33" a="1"/>
  <c r="G21" i="33" s="1"/>
  <c r="S21" i="33" a="1"/>
  <c r="S21" i="33" s="1"/>
  <c r="M21" i="33" a="1"/>
  <c r="M21" i="33" s="1"/>
  <c r="H21" i="33" a="1"/>
  <c r="H21" i="33" s="1"/>
  <c r="T21" i="33" a="1"/>
  <c r="T21" i="33" s="1"/>
  <c r="I21" i="33" a="1"/>
  <c r="I21" i="33" s="1"/>
  <c r="U21" i="33" a="1"/>
  <c r="U21" i="33" s="1"/>
  <c r="W21" i="33" a="1"/>
  <c r="W21" i="33" s="1"/>
  <c r="X21" i="33" a="1"/>
  <c r="X21" i="33" s="1"/>
  <c r="J21" i="33" a="1"/>
  <c r="J21" i="33" s="1"/>
  <c r="V21" i="33" a="1"/>
  <c r="V21" i="33" s="1"/>
  <c r="O21" i="33" a="1"/>
  <c r="O21" i="33" s="1"/>
  <c r="F31" i="33" a="1"/>
  <c r="F31" i="33" s="1"/>
  <c r="F36" i="33" a="1"/>
  <c r="F36" i="33" s="1"/>
  <c r="F26" i="33" a="1"/>
  <c r="F26" i="33" s="1"/>
  <c r="F33" i="33" a="1"/>
  <c r="F33" i="33" s="1"/>
  <c r="F28" i="33" a="1"/>
  <c r="F28" i="33" s="1"/>
  <c r="F24" i="33" a="1"/>
  <c r="F24" i="33" s="1"/>
  <c r="F35" i="33" a="1"/>
  <c r="F35" i="33" s="1"/>
  <c r="F27" i="33" a="1"/>
  <c r="F27" i="33" s="1"/>
  <c r="F23" i="33" a="1"/>
  <c r="F23" i="33" s="1"/>
  <c r="F34" i="33" a="1"/>
  <c r="F34" i="33" s="1"/>
  <c r="F32" i="33" a="1"/>
  <c r="F32" i="33" s="1"/>
  <c r="F22" i="33" a="1"/>
  <c r="F22" i="33" s="1"/>
  <c r="F29" i="33" a="1"/>
  <c r="F29" i="33" s="1"/>
  <c r="F30" i="33" a="1"/>
  <c r="F30" i="33" s="1"/>
  <c r="F25" i="33" a="1"/>
  <c r="F25" i="33" s="1"/>
  <c r="E13" i="31" l="1" a="1"/>
  <c r="E13" i="31" s="1"/>
  <c r="E12" i="31" a="1"/>
  <c r="E12" i="31" s="1"/>
  <c r="E14" i="31" a="1"/>
  <c r="E14" i="31" s="1"/>
  <c r="F15" i="31" a="1"/>
  <c r="F15" i="31" s="1"/>
  <c r="D15" i="31" s="1"/>
  <c r="C18" i="31" s="1" a="1"/>
  <c r="C18" i="3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<sst xmlns="http://schemas.openxmlformats.org/spreadsheetml/2006/main" count="3058" uniqueCount="394">
  <si>
    <t>SUMMARY OF TEST METHOD</t>
  </si>
  <si>
    <t>Inputs</t>
  </si>
  <si>
    <t>AGENCY NAME OR DOCUMENT</t>
  </si>
  <si>
    <t>Los Angeles County Public Works, Geotechnical  and Materials Engineering Division</t>
  </si>
  <si>
    <t>GENERAL CLASS</t>
  </si>
  <si>
    <t>Borehole/Well</t>
  </si>
  <si>
    <t>TEST NAME (GENERALIZED)</t>
  </si>
  <si>
    <t>Borehole Percolation Falling Head</t>
  </si>
  <si>
    <t>TEST NAME</t>
  </si>
  <si>
    <t>Small Diameter Boring Percolation - LA</t>
  </si>
  <si>
    <t>ID →</t>
  </si>
  <si>
    <t>Enable Full Output →</t>
  </si>
  <si>
    <t>MATRIX OF JURISDICTIONS AND THEIR ASSOCIATED APPROVED TEST METHODS</t>
  </si>
  <si>
    <t>Agency Having Jurisdiction</t>
  </si>
  <si>
    <t>ID</t>
  </si>
  <si>
    <t>General Class</t>
  </si>
  <si>
    <t>Basis</t>
  </si>
  <si>
    <t>Agency Name or Document</t>
  </si>
  <si>
    <t>Test Name (Generalized)</t>
  </si>
  <si>
    <t>Test Name</t>
  </si>
  <si>
    <t>Document</t>
  </si>
  <si>
    <t>Date</t>
  </si>
  <si>
    <t>Test Type Selection Criteria</t>
  </si>
  <si>
    <t>Quantity and Location
of Tests</t>
  </si>
  <si>
    <t>Test Area Dimensions</t>
  </si>
  <si>
    <t>【 Setup 】</t>
  </si>
  <si>
    <t>Cushion material</t>
  </si>
  <si>
    <t>Cushion thickness (in)</t>
  </si>
  <si>
    <t>Filter material, if needed</t>
  </si>
  <si>
    <t>NA</t>
  </si>
  <si>
    <t>Notes</t>
  </si>
  <si>
    <t>Pipe quantity</t>
  </si>
  <si>
    <t>Pipe size (in)</t>
  </si>
  <si>
    <t>Preparation of bottom</t>
  </si>
  <si>
    <t>Preparation of sides</t>
  </si>
  <si>
    <t>Ring driving depth</t>
  </si>
  <si>
    <t>Ring quantity</t>
  </si>
  <si>
    <t>Ring size (in)</t>
  </si>
  <si>
    <t>Sampling of bottom material</t>
  </si>
  <si>
    <t>Testing of bottom material</t>
  </si>
  <si>
    <t>【 Procedure 】</t>
  </si>
  <si>
    <t>Presoaking</t>
  </si>
  <si>
    <t>Criteria Test for Time Intervals</t>
  </si>
  <si>
    <t>Test Procedure</t>
  </si>
  <si>
    <t xml:space="preserve">Acceptance Criteria for Test Termination
</t>
  </si>
  <si>
    <t>Test Procedure (Water Level Maintenance, Refill, and Measurement Intervals)</t>
  </si>
  <si>
    <t>Measurement Precision</t>
  </si>
  <si>
    <t>Acceptance Criteria for Test Termination
2</t>
  </si>
  <si>
    <t>Factors Safety</t>
  </si>
  <si>
    <t>Conversion from Percolation to Infiltration</t>
  </si>
  <si>
    <t>Licensure Required</t>
  </si>
  <si>
    <t>Notes2</t>
  </si>
  <si>
    <t>Website</t>
  </si>
  <si>
    <t>Symbol</t>
  </si>
  <si>
    <t>Setup (Original)</t>
  </si>
  <si>
    <t>Excavation</t>
  </si>
  <si>
    <t>Agency</t>
  </si>
  <si>
    <t>County of San Diego</t>
  </si>
  <si>
    <t>Open Pit Falling Head</t>
  </si>
  <si>
    <t>Open Pit Falling Head Test - San Diego</t>
  </si>
  <si>
    <t>Not specified</t>
  </si>
  <si>
    <t>2015, 2018, 2020</t>
  </si>
  <si>
    <t>Any BMP type</t>
  </si>
  <si>
    <t>Min 2 ft x 4 ft x 12 in depth
Bottom of hole at infiltration depth</t>
  </si>
  <si>
    <t>——</t>
  </si>
  <si>
    <t>Not specifed</t>
  </si>
  <si>
    <t>No pipe required but minimum 2-foot-diameter hole</t>
  </si>
  <si>
    <t>No</t>
  </si>
  <si>
    <t>Pre - soak by filling with &gt;1 ft water for 4 hrs. or overnight for clays.</t>
  </si>
  <si>
    <t>Reading interval not specificed.</t>
  </si>
  <si>
    <t>Refill to 12 in and measure rate of drainage for min 1 hour (2 hrs. for slower soil).</t>
  </si>
  <si>
    <t>Repeat until successive trials within 10% of each other.</t>
  </si>
  <si>
    <t>Falling Head (Measure and Refill)
Time Interval, based on Soil:
• Typical Soil: 60 minutes
• Slower Soil: 120 minutes
Except When Water Emptied: Not specified.</t>
  </si>
  <si>
    <t>Not specified.</t>
  </si>
  <si>
    <t>Total Duration: None
Total Readings: None
Stabilization: Consecutive readings within 10%</t>
  </si>
  <si>
    <t>County: FS of 2 if underdrain utilized. Otherwise, see Tables D.2 - 3 and D.2 - 4
City: 2&lt;=FS&lt;=9, see Sections D.5.1 to D.5.4
El Centro: see Attachment 1 - A (which is County Appendix D)</t>
  </si>
  <si>
    <t>✔</t>
  </si>
  <si>
    <t>Sampling of bottom material: No
Testing of bottom material: No
Preparation of sides: No
Preparation of bottom: Not specified
Cushion material: Not specifed
Cushion thickness (in): Not specified
Filter material, if needed: Not specified
Pipe quantity: Not specified
Pipe size (in): No pipe required but minimum 2-foot-diameter hole</t>
  </si>
  <si>
    <t>City of San Diego</t>
  </si>
  <si>
    <t>City of El Centro</t>
  </si>
  <si>
    <t>City of Vista</t>
  </si>
  <si>
    <t>Open Pit Falling Head Test - Vista</t>
  </si>
  <si>
    <t>BMP infiltrating at/near surface</t>
  </si>
  <si>
    <t>Quantity: 2 (minimum)
Location: Within 50 ft of each proposed BMP</t>
  </si>
  <si>
    <t>Fill to exactly 12 in above the bottom.</t>
  </si>
  <si>
    <t>Repeat until successive trials yield a result with less than 10% change.</t>
  </si>
  <si>
    <t>Shallow Pit Test</t>
  </si>
  <si>
    <t>Shallow Pit Test - LA</t>
  </si>
  <si>
    <t>GS200.3</t>
  </si>
  <si>
    <t>Excavate a square - shaped hole with 1 to 2 ft width and 1 to 3 ft depth at the proposed depth of infiltration.</t>
  </si>
  <si>
    <t>Place wire cage in hole to support sidewall</t>
  </si>
  <si>
    <t>Pour water into hole to at least 12 in above the bottom of the hole. If water seeps completely away within 30 minutes 2 consecutive times, presoaking is complete. If not, presoak maintaining 12 in of water for at least 4 hrs. before conducting percolation test.</t>
  </si>
  <si>
    <t>Fill the hole to at least 12 in above the bottom. Perform constant head test or falling head test, record the time, volume and drop in water level during the established time intervals. Refill pipe to initial water depth after each interval readings.</t>
  </si>
  <si>
    <t>Method, based on Criteria Test (drainage time):
• &lt;10 minutes: Constant Head
• &gt;30 minutes: Falling Head (Measure and Refill)
• 10-30 minutes: Either Constant or Falling Head per Engineer discretion.
Falling Head (Measure and Refill)
Time Interval, based on Criteria Test (drainage time):
• &gt;30 minutes: 30 minutes.
• 10-30 minutes: Drainage Time.
Except When Water Emptied: Yes.
Constant Head
Time Interval: ≤ 15 minutes.</t>
  </si>
  <si>
    <t>1/8 inch</t>
  </si>
  <si>
    <t>Total Duration: ≥3 hours
Total Readings: None
Stabilization: Highest and lowest of 3 consecutive readings within 10%.</t>
  </si>
  <si>
    <t>Sampling of bottom material: No
Testing of bottom material: No
Preparation of sides: No
Preparation of bottom: Not specified
Cushion material: Not specifed
Cushion thickness (in): Not specified
Filter material, if needed: Not specified
Pipe quantity: Not specified
Pipe size (in): Not specified
Notes: Place wire cage in hole to support sidewall</t>
  </si>
  <si>
    <t>Surface</t>
  </si>
  <si>
    <t xml:space="preserve">City/County of San Francisco
Department of Water, Power &amp; Sewer </t>
  </si>
  <si>
    <t>Simple Infiltration</t>
  </si>
  <si>
    <t>Simple Infiltration Test - SF</t>
  </si>
  <si>
    <t>City/County of San Francisco
Department of Water, Power &amp; Sewer</t>
  </si>
  <si>
    <t>4/2017</t>
  </si>
  <si>
    <t>Varies based on impervious area infiltrated, type of project, BMP type, gradation, infiltration rate &amp; uniformity of subsurface. See Table 1 in Section 1.2 for details.</t>
  </si>
  <si>
    <t>Quantity: 2 tests for &lt;=1,000sf of BMP + 1 test for every 1,000 sqft BMP, with a maximum of 5 tests. 1 test per every 300 linear ft of BMP in the RoW. 2 double ring infiltrometers can be substituted for a large or small PIT.
Location: Preferred at location of BMP. Up to 50 ft from BMP allowable at discretion of licensed professional. May need to be confirmed during construction if &gt;50 ft from BMP and &gt;5,000sf infiltrated.</t>
  </si>
  <si>
    <t>24 in to facility bottom.</t>
  </si>
  <si>
    <t>Must also excavate 3 foot deep hole approximately 5 feet from test hole to check for groundwater (as indicated by standing water or seepage)</t>
  </si>
  <si>
    <t>No, but must record type and texture</t>
  </si>
  <si>
    <t xml:space="preserve">Add 12 in water, record time and water depth
Check time and depth to water every hour for up to 2 hrs. Estimate percolation rate in in per hour using lowest measured value. 
</t>
  </si>
  <si>
    <t>If &gt;3in/h, check test @ 15 min intervals.
If 1 to 3in/h, check test @ 30 min intervals
If &lt;1in/h, check test @ 60 min intervals</t>
  </si>
  <si>
    <t>Fill hole with water to 12in. Record time and depth of water. Re - read at intervals above 6 times. Refill if needed.</t>
  </si>
  <si>
    <t>Use lowest of 6 calculated values in in/h. Adjust using correction factor.</t>
  </si>
  <si>
    <t>Falling Head (Measure and Refill)
Time Interval, based on Criteria Test (drainage rate):
• &gt;3 in/hr: 15 minutes
• 1-3 in/hr: 30 minutes
• &lt;1 in/hr: 60 minutes
Except When Water Emptied: Yes</t>
  </si>
  <si>
    <t>Total Duration: None
Total Readings: 6
Stabilization: None</t>
  </si>
  <si>
    <t>Design rate = measured rate * correction factor but no greater than 5 in/hour</t>
  </si>
  <si>
    <t>CF = 0.5</t>
  </si>
  <si>
    <t>No licensed professional needed</t>
  </si>
  <si>
    <t>Perform test between October and April, if possible. More requirements for simple infiltration test if performed between beginning of May and end of September.</t>
  </si>
  <si>
    <t>Sampling of bottom material: No, but must record type and texture
Testing of bottom material: No
Preparation of sides: No
Preparation of bottom: Not specified
Cushion material: Not specifed
Cushion thickness (in): Not specified
Filter material, if needed: Not specified
Pipe quantity: Not specified
Pipe size (in): Not specified
Notes: Must also excavate 3 foot deep hole approximately 5 feet from test hole to check for groundwater (as indicated by standing water or seepage)</t>
  </si>
  <si>
    <t>Simple Open Pit Percolation Test</t>
  </si>
  <si>
    <t>Simple Open Pit - SD</t>
  </si>
  <si>
    <t>Min 2 ft diameter</t>
  </si>
  <si>
    <t xml:space="preserve">Record water level for min 60 minutes or until full volume has infiltrated.
</t>
  </si>
  <si>
    <t>Repeated min 3 times total.
Rate during third test is design percolation rate.</t>
  </si>
  <si>
    <t>Falling Head (Measure and Refill)
Time Interval: 60 minutes
Except When Water Emptied: Yes</t>
  </si>
  <si>
    <t>Total Duration: None
Total Readings: 3
Stabilization: None</t>
  </si>
  <si>
    <t>Porchet Method</t>
  </si>
  <si>
    <t>Simple Open Pit - Vista</t>
  </si>
  <si>
    <t>City of Vista BMP Design Manual (2016 r202a) Appendices</t>
  </si>
  <si>
    <t>Updated June 2016
Revised September 2022</t>
  </si>
  <si>
    <t>Record water level irregularly in until either 1 hour has passed or entire volume has infiltrated.</t>
  </si>
  <si>
    <t>Fill to exactly 6 in above the bottom then check water level regularly or until 1 hour has passes or entire volume has infiltrated</t>
  </si>
  <si>
    <t>Repeated test 2 times (three total).
Rate during third test is the infiltration rate.</t>
  </si>
  <si>
    <t xml:space="preserve">Combined FS is based on a weighted point system of site suitability and design consideration, with the rate assessment/test method accounting for 25% of the site suitability category. 
a) High concern - not tested, deep test without continuous boring logs, surface test at sparse spatial resolution.
a) Medium concern - deep test with continuous boring log, surface test at moderate spatial resolution.
a) Low concern - surface test at high spatial resolution, or large scale extensive tests.
Note: Combined FS must be between 2 and 9. </t>
  </si>
  <si>
    <t>https://www.cityofvista.com/departments/community - development/permits - forms/land - development - autocad - templates/storm - water - forms</t>
  </si>
  <si>
    <t>Standard</t>
  </si>
  <si>
    <t>Orange</t>
  </si>
  <si>
    <t>Double Ring Infiltrometer</t>
  </si>
  <si>
    <t>Double-Ring Infiltrometer 
(ASTM D3385)</t>
  </si>
  <si>
    <t>ASTM D3385</t>
  </si>
  <si>
    <t>Hydraulic Conductivity Between 1x10^ - 2 and 1x10^ - 5 cm/s</t>
  </si>
  <si>
    <t>5 ft x 5 ft</t>
  </si>
  <si>
    <t>Not required</t>
  </si>
  <si>
    <t>Record the volume of liquid used at intervals of 15 min for the first hour, 30 min for the second
hour, and 60 min during the remainder of a period of at least 6 hrs., or until after a relatively constant rate is obtained.
The times may be adjusted but not to less than 1.5 in^3/hr.</t>
  </si>
  <si>
    <t xml:space="preserve">Drive the rings into the ground as indicated in the setup. Set the water level in the rings such that the water level in inner and outer rings is not more then 1/4 in different. Provide a constant flow of water into both rings to keep the water level constant. Record the change in water usage during the desired time intervals. It is best to use Mariotte's bottles. </t>
  </si>
  <si>
    <t>Constant flow rate</t>
  </si>
  <si>
    <t>Constant Head 
Time Interval, based on Elapsed Test Time:
• 0-1 hour: 15 minutes
• 1-2 hours: 30 minutes
• &gt;2 hours: 60 minutes</t>
  </si>
  <si>
    <t>1/16 inch</t>
  </si>
  <si>
    <t>Total Duration: ≥6 hours
Total Readings: None
Stabilization: "Relatively constant"</t>
  </si>
  <si>
    <t>None</t>
  </si>
  <si>
    <t>Could requires about 55 gallons of water.
Evaporation and temperature changes may affect results.
The water in the outer ring is there to control the boundary conditions of the inner ring and provide a second check to the infiltration rate. The inner ring is the controlling condition.
Caltrans approved</t>
  </si>
  <si>
    <t>Riverside</t>
  </si>
  <si>
    <t>County of San Bernardino</t>
  </si>
  <si>
    <t>varies but typically at least two inches into soil. Check AHJ regarding driving depth of inner ring relative to driving depth of outer ring.</t>
  </si>
  <si>
    <t>Two concentric rings</t>
  </si>
  <si>
    <t>Inner ring to have a minimum diameter of six inches. Inner ring diameter =0.5 to 0.7*(diameter of outer ring)</t>
  </si>
  <si>
    <t>Sampling of bottom material: No
Testing of bottom material: No
Preparation of sides: No
Preparation of bottom: Not specified
Cushion material: Not specifed
Cushion thickness (in): Not specified
Filter material, if needed: Not specified
Ring quantity: Two concentric rings
Ring size (in): Inner ring to have a minimum diameter of six inches.  Inner ring diameter =0.5 to 0.7*(diameter of outer ring)
Ring driving depth: varies but typically at least two inches into soil.  Check AHJ regarding driving depth of inner ring relative to driving depth of outer ring.</t>
  </si>
  <si>
    <t>CF = 0.33</t>
  </si>
  <si>
    <t>City of Montclair - Department of Public Works, Engineering Division</t>
  </si>
  <si>
    <t>Double Ring Infiltrometer (DRI) per ASTM D3385 is only test allowed. DRI is allowed after a Part 1 - Preliminary Site Evaluation and Part 2 - Field Validation is performed and approved.</t>
  </si>
  <si>
    <t>Quantity: 2 (minimum)
Location: The proposed location of the infiltration BMP. On sites where proposed infiltration BMPs will overlie multiple USDA mapped soils, or soils likely to have different infiltration capabilities as determined following Part 2 - Field Validation, at least 2 tests (minimum) shall be conducted on each soil underlying the proposed infiltration BMPs.</t>
  </si>
  <si>
    <t>No boring required.</t>
  </si>
  <si>
    <t>Record the volume of liquid used at intervals of 15 min for the first hour, 30 min for the second
hour, and 60 min during the remainder of a period of at least 6 hrs., or until after a relatively constant rate is obtained.</t>
  </si>
  <si>
    <t>Changes or clarification to the procedures set forth in ASTM D 3385 - 03:
e) ASTM D 3385 - 03 - 03, 8.7.3 - The duration of each DRI test shall be the greater of 6 hrs. or the time required to reach a relatively constant rate. A relatively constant rate is reached when the average for the most recent 1 hour period is 90% or greater than the average rate over the 2 hour period preceding the most recent 1 hour period.
f) ASTM D 3385 - 03 - 10.1.12 - A plot of the infiltration rate versus time shall be provided. Infiltration rate versus time in in/hr. or cm/hr. shall be on the Y in axis and time in min shall be on the X in axis.</t>
  </si>
  <si>
    <t>Maximum Design Infiltration Rate = Measured Rate * Correction Factor
Correction Factor is determined from provided Constant Infiltration Rate Correction Factors table. Table is based on the textural classification of bottom of propose infiltration BMP and textural classification of least permeable layer within 5 ft of the elevation of the bottom of the proposed infiltration BMP.</t>
  </si>
  <si>
    <t>Requires supervision under licensed professional - GE, CE, EG, PG.</t>
  </si>
  <si>
    <t>https://www.cityofmontclair.org/wqmp/</t>
  </si>
  <si>
    <t>Conform to referenced standard/method.</t>
  </si>
  <si>
    <t>Double Ring Infiltrometer with Sealed Inner Ring</t>
  </si>
  <si>
    <t>Double-Ring Infiltrometer with Sealed Inner Ring 
(ASTM D5093)</t>
  </si>
  <si>
    <t>ASTM D5093</t>
  </si>
  <si>
    <t>Hydraulic Conductivity Slower than 1x10^ - 5 cm/s</t>
  </si>
  <si>
    <t>25 ft x 25 ft</t>
  </si>
  <si>
    <t>Setup is quite involved. See ASTM D5093</t>
  </si>
  <si>
    <t>Inner ring to be square and 5 feet on a side. Outer ring to be square and 12 feet on a side</t>
  </si>
  <si>
    <t>Not required.</t>
  </si>
  <si>
    <t xml:space="preserve">Cover an area approximately 25 ft by 25 ft with plastic then excavate a narrow trench 12 ft by 12 ft by 18 in deep within the designated area. Install the 12 ft long by 3 ft tall side walls to create an outer seal. Fill the trench with compacted bentonite and stack soil on the outside of the box to at least 12 in deep. The inner 5 ft sealed ring should be installed in trench that is 2 to 4.5 in deep and also backfilled with compacted bentonite. Remove the plastic within the rings. Fill the inner ring with water and deair. Connect a bag of water with a known weight of water to the inner ring. Check for leaks. Fill the outer ring with water to about 4 in above the inner ring while weighing down the inner ring.
Keep the water level in the out ring within 1 inch of the initial elevation. Measure the change of weight of the water bags connected to the inner ring over time. Attempt to measure the change of weight at the same time or temperature each day. The inner ring must be occasionally deaired and an estimation of the air volume loss made. When not performing work, keep the test covered. </t>
  </si>
  <si>
    <t>Constant flow rate with less than 20% variance.</t>
  </si>
  <si>
    <t xml:space="preserve">Keep the water level in the out ring within 1 inch of the initial elevation. Measure the change of weight of the water bags connected to the inner ring over time. Attempt to measure the change of weight at the same time or temperature each day. The inner ring must be occasionally deaired and an estimation of the air volume loss made. When not performing work, keep the test covered. </t>
  </si>
  <si>
    <t>Could require 1400 gallons. This test could take days or weeks to run.
Caltrans Approved.</t>
  </si>
  <si>
    <t>Sampling of bottom material: No
Testing of bottom material: No
Preparation of sides: No
Preparation of bottom: Not specified
Cushion material: Not specifed
Cushion thickness (in): Not specified
Filter material, if needed: Not specified
Ring quantity: Two concentric rings
Ring size (in): Inner ring to be square and 5 feet on a side.  Outer ring to be square and 12 feet on a side
Notes: Setup is quite involved.  See ASTM D5093</t>
  </si>
  <si>
    <t>26 ft x 25 ft</t>
  </si>
  <si>
    <t>27 ft x 25 ft</t>
  </si>
  <si>
    <t>Modified Philip Dunne Infiltrometer</t>
  </si>
  <si>
    <t>Infiltration Rate and Field Hydraulic Conductivity Using the Modified Philip Dunne Infiltrometer 
(ASTM D8152)</t>
  </si>
  <si>
    <t>ASTM D8152</t>
  </si>
  <si>
    <t>Hydraulic Conductivity Between 4.0x10^ - 1 and 6.9x10^ - 5 cm/s</t>
  </si>
  <si>
    <t>Specified by a table in the standard. Ranges from 20 seconds to 30 minutes.</t>
  </si>
  <si>
    <t>Measure the amount of water loss in the specified interval. Repeat until a constant rate is achieved for 16 readings. Following the completion of the test, remeasure the volumetric water content of the soil below the tube at the test location.</t>
  </si>
  <si>
    <t>Contact flow about 16 readings</t>
  </si>
  <si>
    <t>Volumetric water content is not the same as the gravimetric water content used for tube or other mass associated lab tests. You must convert to volumetric if you elect to measure water content using a gravimetric method.
Caltrans Approved (Recent)</t>
  </si>
  <si>
    <t>U.S. Army Corps of Engineers</t>
  </si>
  <si>
    <t>Open Pit Method (USACE)</t>
  </si>
  <si>
    <t>Engineer Manual 110 - 2 - 2301</t>
  </si>
  <si>
    <t>Ordered in decreasing applicability for most test fill situations a) Open pit method; b) Standpipe - Falling Head; c) Standpipe - Constant Head
Written for testing rockfill in a dam shell</t>
  </si>
  <si>
    <t xml:space="preserve">Performed in in-situ density test hole after removal of plastic liner employed to obtain the water - volume or in a separate pit at least 3 ft square and at least on lift thickness deep
</t>
  </si>
  <si>
    <t>Not indicated, The initial degree of saturation of the fill and its porosity should be calculated.</t>
  </si>
  <si>
    <t>If the pit will not retain a sufficient volume of water to measure the rate of fall of the water surface, the compacted material is considered free - draining.
If the pit can be filled such that a rate of fall of the water surface can be measured, the percolation rate (the distance the ponded water surface falls in the pit over a measured time) in centimeters/second, meters/day or ft/day may be taken directly as a very rough indication of the permeability.</t>
  </si>
  <si>
    <t>Measure water surface fall per unit time. No specifics requirements given
This method will overestimate the permeability
Impervious - less than 0.3 m/year (1 ft/year)
Semi-Pervious - 0.3 and 30 m/year (1 and 100 ft/year)
Pervious - greater than 30m/year (100ft/year)</t>
  </si>
  <si>
    <t>Assumes that the pit is filled instantaneously, change in the degree of saturation must be estimated.</t>
  </si>
  <si>
    <t xml:space="preserve">
</t>
  </si>
  <si>
    <t>https://www.publications.usace.army.mil/Portals/76/Publications/EngineerManuals/EM_1110 - 2 - 2301.pdf</t>
  </si>
  <si>
    <t>Single-Ring Infiltrometer</t>
  </si>
  <si>
    <t>Single Ring Infiltrometer Test</t>
  </si>
  <si>
    <t>Riverside County Method</t>
  </si>
  <si>
    <t>Caltrans CTM 749 and 750</t>
  </si>
  <si>
    <t>CTM 749 and 750</t>
  </si>
  <si>
    <t>No longer supported by Caltrans.</t>
  </si>
  <si>
    <t>Deep Test - Borehole Percolation Tests (Riverside County, CT 750, SBC Percolation Test, USEPA Falling Head Test) - Vista</t>
  </si>
  <si>
    <t>BMP infiltrating at deeper depths</t>
  </si>
  <si>
    <t>Notes: Conform to referenced standard/method.</t>
  </si>
  <si>
    <t>Borehole Percolation Falling Head - Riverside Deep (10 ft to 40 ft depth)</t>
  </si>
  <si>
    <t>Drill an 6 in to 8 in diameter boring.</t>
  </si>
  <si>
    <t>Gravel</t>
  </si>
  <si>
    <t>2 inches</t>
  </si>
  <si>
    <t>No pipe required</t>
  </si>
  <si>
    <t>Not smeared. Any cobbles left in place</t>
  </si>
  <si>
    <t>Presoak the hole by inverting a full 5 gallon bottle (more if necessary) of water supported over the hole so that the water flow into the hole holds constant at a level at least 5 times the hole’s radius above the bottom of the hole. Presoaking shall be performed for 24 hrs. over the entire test interval unless the site consists of sandy soils that the test shall be run immediately after a 2 - hour presoak.</t>
  </si>
  <si>
    <t>Sampling of bottom material: No
Testing of bottom material: No
Preparation of sides: Not smeared.  Any cobbles left in place
Preparation of bottom: Not specified
Cushion material: Gravel
Cushion thickness (in): 2 inches
Filter material, if needed: Not specified
Pipe quantity: Not specified
Pipe size (in): No pipe required</t>
  </si>
  <si>
    <t>Borehole Perc Test - Riverside</t>
  </si>
  <si>
    <t>Any BMP type
Facilities too deep for surface testing methods</t>
  </si>
  <si>
    <t>Not specified. Borehole diameter must be a least 5x the pipe size</t>
  </si>
  <si>
    <t>24 hrs. or at least 2 hrs. if sandy soil with no clay</t>
  </si>
  <si>
    <t xml:space="preserve">Fill to anticipated top of infiltration basin elevation. Measure every 30 minutes (or 10 minutes for sand) for 6 hrs. </t>
  </si>
  <si>
    <t>Repeat until consistent results are obtained.</t>
  </si>
  <si>
    <t>Porchet Method or USBR Drainage Manual (199c)nomographs</t>
  </si>
  <si>
    <t>Good for screening level results but prone to error.
If for drywell design, can omit correction factor at discretion of engineer.</t>
  </si>
  <si>
    <t>Sampling of bottom material: No
Testing of bottom material: No
Preparation of sides: Not smeared.  Any cobbles left in place
Preparation of bottom: Not specified
Cushion material: Gravel
Cushion thickness (in): 2 inches
Filter material, if needed: Not specified
Pipe quantity: Not specified
Pipe size (in): Not specified.  Borehole diameter must be a least 5x the pipe size</t>
  </si>
  <si>
    <t>Borehole Percolation Falling Head - Riverside  Shallow (less than 10 ft depth)</t>
  </si>
  <si>
    <t>Orange County TGD</t>
  </si>
  <si>
    <t>Drill an 8 in to 12 in diameter boring or a 7 in to 11 in square hole.</t>
  </si>
  <si>
    <t>2 to 4 inch diameter pipe perforated in the zone of interest with solid end cap</t>
  </si>
  <si>
    <t>Presoak the hole by inverting a full 5 gallon bottle (more if necessary) of water supported over the hole so that the water flowing into the hole holds constant at a level at least 5 times the hole’s radius above the bottom of the hole. After all of the water has percolated through the test hole or after 15 hrs. has elapsed, the pre - soaking is complete.</t>
  </si>
  <si>
    <t>Pour water into pipe similar to the presoaking. When 2 consecutive measurements show that 6 in of water seeps away in: 
• 25 minutes or less, read every 10 minutes or shorter, as appropriate (sandy soils)
• more than 25 minutes, read every 30 minutes or shorter, as appropriate (non-sandy soil).</t>
  </si>
  <si>
    <t>Obtain readings/measurements based on established time interval and refill the test hole to the same approximate starting water level for each successive test reading. 
a) Sandy Soils: At least 6 readings every 10 minutes or shorter.
a) Non - Sandy Soils: At least twelve readings every 30 minutes.
Readings shall be taken with a precision of 0.25 in or better. The drop that occurs during the final reading is used to calculate the percolation rate.</t>
  </si>
  <si>
    <t>a) Sandy Soils: At least 1 hour with measurements every 10 minutes.
a) Non - Sandy Soils: At least 6 hrs. with measurements every 30 minutes.</t>
  </si>
  <si>
    <t>Falling Head (Measure and Refill)
Time Interval, based on Criteria Test:
• Sandy Soils: 10 minutes.
• Non-Sandy Soils: 30 minutes.
Except When Water Emptied: Yes.</t>
  </si>
  <si>
    <t>1/4 inch</t>
  </si>
  <si>
    <t>Total Duration: 
• Sandy Soils: ≥1 hour
• Non-Sandy Soils: ≥6 hours
Total Readings: None
Stabilization: None</t>
  </si>
  <si>
    <t>Sampling of bottom material: No
Testing of bottom material: No
Preparation of sides: Not specified
Preparation of bottom: Not specified
Cushion material: Gravel
Cushion thickness (in): 2 inches
Filter material, if needed: Gravel
Pipe quantity: Not specified
Pipe size (in): 2 to 4 inch diameter pipe perforated in the zone of interest with solid end cap</t>
  </si>
  <si>
    <t>GS200.1</t>
  </si>
  <si>
    <t>The geotechnical consultant shall select the type of testing that best resembles the way the proposed LID feature will function once constructed.</t>
  </si>
  <si>
    <t>Quantity: 1 (minimum)
Location: At proposed LID feature</t>
  </si>
  <si>
    <t>Drill an 8 in diameter boring to at least 12 in below the proposed depth of infiltration.</t>
  </si>
  <si>
    <t>if boring is drilled beneath proposed LID infiltration depth, backfill with bentonite or other similar low permeability backfill material up to bottom of LID infiltration depth</t>
  </si>
  <si>
    <t>Presoak the boring by pouring water into the pipe immediately prior to testing for at least 1 hour to ensure the sand around the annulus of the perforated pipe is fully saturated.</t>
  </si>
  <si>
    <t>Time Intervals:
Falling Head:
• 30 minutes when water remains in hole after presoak
• 10 minutes when water is gone after presoak (or time it took to drain)
Constant Head:
• Suggest contant head if presoak drained &lt;10 minutes
• Read at 15 minutes, max</t>
  </si>
  <si>
    <t>Fill the hole through the pipe to at least 12 in above the bottom but less than the water level used to presoak the hole. Perform constant head test or falling head test, record the time, volume and drop in water level during the established time intervals. Refill pipe to initial water depth after each interval readings. Measurements of water levels must be taken to the nearest 1/8 in increment.</t>
  </si>
  <si>
    <t>At least 3 hrs. or until the highest and lowest of last 3 consecutive readings are within 10% of each other.</t>
  </si>
  <si>
    <t xml:space="preserve">Total Duration: ≥3 hours
Total Readings: None
Stabilization: Highest and lowest of 3 consecutive readings within 10%.
After last reading, at least 1 dissipation test until hole/pit is empty. </t>
  </si>
  <si>
    <t>The LA Count Manual is referenced by Caltrans in the Caltrans Geotechnical Manual.</t>
  </si>
  <si>
    <t>Sampling of bottom material: No
Testing of bottom material: No
Preparation of sides: Not specified
Preparation of bottom: Not specified
Cushion material: Gravel
Cushion thickness (in): 2 inches
Filter material, if needed: Gravel
Pipe quantity: Not specified
Pipe size (in): 2 to 4 inch diameter pipe perforated in the zone of interest with solid end cap
Notes: if boring is drilled beneath proposed LID infiltration depth, backfill with bentonite or other similar low permeability backfill material up to bottom of LID infiltration depth</t>
  </si>
  <si>
    <t>Large Diameter Boring Percolation - LA</t>
  </si>
  <si>
    <t>GS200.2</t>
  </si>
  <si>
    <t>Drill an 18 in to 36 in diameter boring to the proposed depth of infiltration.</t>
  </si>
  <si>
    <t>City of Barstow</t>
  </si>
  <si>
    <t>Borehole Percolation Test - Leach</t>
  </si>
  <si>
    <t>Standard Percolation Test Procedure for Leach Lines - SBC</t>
  </si>
  <si>
    <t>City of Barstow
County of San Bernardino Building and Safety Division
January 2019
Public Health, Environmental Health Services (Revised September 2019)</t>
  </si>
  <si>
    <t xml:space="preserve">Test procedure is determined if leach lines or seepage pit is proposed. </t>
  </si>
  <si>
    <t>Quantity: Quantity is based on matrix of gross lot size, soil conditions (favorable, moderate, severe - all defined in guidelines) and Property Type (subdivisions, residential, commercial, parcel map). Leech lines and Seepage Pits have different matrices.
Location: In the general area of the disposal systems (primary and expansion); if known or where proposed.</t>
  </si>
  <si>
    <t xml:space="preserve">a) A hole of diameter 5.5 in - 8 in (D) or square 5 in - 7 in (S) should normally be used.
b) Larger holes than stipulated in coarse soils with a rate of less than 8 minutes/inch (MPI) will require a correction factor using the formula: MPI (test)*6 / actual D (inch) or S (inch) in dimension; Rates greater than 8 MPI do not need to be corrected.
c) The minimum test hole depth is 13 in. All sides to be vertical. (Below the test excavation bottom or at least 5 ft horizontal distance to daylight in a trench bench.)
</t>
  </si>
  <si>
    <t>1/4" to 3/4" gravel</t>
  </si>
  <si>
    <t>loose material must be removed. A perforated can may be placed over the gravel. If the can has a bottom, gravel may not be necessary</t>
  </si>
  <si>
    <t>Natural, undisturbed soil</t>
  </si>
  <si>
    <t>Fill the hole with 12 in of clear water (10 in above the gravel or the bottom of the perforated can.)
a) If 10 in of clear water seeps away in 2 consecutive readings in less than 10 minutes each and the soil is of coarse texture, testing can be conducted immediately. Otherwise:
b) Pre - soak by:
a. Maintain the water level in the test hole at 10 in above the gravel, for at least 4 hrs., or; 
b. For augured test holes with a total depth over 4 ft from the surface to the gravel, fill the entire hole to the surface. This pre - soak method may require recleaning of the hole and new gravel placement prior to testing, or;
c. For augured test holes of less than 4 ft total depth, fill the test hole to the surface and invert a 5 gallon bottle of water in the hole. This pre - soak method may require recleaning of the hole and new gravel placement prior to testing.
NOTE: All of the above procedures are designed to allow a minimum of 5 gallons of water to percolate and saturate the lower 12 in of the test hole. Other pre - soak methods that also accomplish this may be used, but should be fully described in the final report.</t>
  </si>
  <si>
    <t>a) If more than 5 in of water is gone in 30 minutes, take readings every 10 minutes for 1 hour minimum. Refill after each reading. All final time intervals shall provide a minimum of a 1 inch drop and not more than a 3 inch drop.
b) If 1ess than 1 inch is gone in 30 minutes, take 60 minute readings for 3 hrs. minimum. Do not re fill until at least a 1 inch drop has occurred.
c) For all other cases, take 30 minute readings for 3 hrs. minimum. Refill after each reading. All readings shall provide a minimum 1 inch drop, and a maximum 3 inch drop.</t>
  </si>
  <si>
    <t>a) Begin testing 15 - 26 hrs. after the beginning of soaking (except for sandy soils as noted), to allow time for swelling of clays but prevent soil from drying out.
b) Fill or re fill the hole with clear water to 8 (8) in from the bottom of the hole, (f) 6 in over the gravel.</t>
  </si>
  <si>
    <t>All measurements will be read to the closest 1/8”. If the difference between the last 2 readings is greater than 10%, additional measurements shall be made.
The reported results shall be the most conservative reading in minutes/inch drop.</t>
  </si>
  <si>
    <t xml:space="preserve">Design rate = measured rate * correction factor </t>
  </si>
  <si>
    <t>Leach Line application rates for domestic sewage (Source: EPA’s Design Manual, 1980) minimum square ft of absorption area per gallon of effluent per day</t>
  </si>
  <si>
    <t>Requires supervision under licensed professional - CE, CEG, EHS, RG, GE</t>
  </si>
  <si>
    <t>https://www.barstowca.org/home/showpublisheddocument/5531/636861846148430000</t>
  </si>
  <si>
    <t>Sampling of bottom material: No
Testing of bottom material: No
Preparation of sides: Not specified
Preparation of bottom: Natural, undisturbed soil
Cushion material: 1/4" to 3/4" gravel
Cushion thickness (in): 2 inches
Filter material, if needed: Gravel
Pipe quantity: Not specified
Pipe size (in): Not specified
Notes: loose material must be removed.  A perforated can may be placed over the gravel.  If the can has a bottom, gravel may not be necessary</t>
  </si>
  <si>
    <t>Continuous Pre - Soak Percolation Test Procedure - Leach Lines - SBC</t>
  </si>
  <si>
    <t>Same dimensions as Standard Procedure - The test excavation shall be constructed so as to facilitate the placement of the 5 gallon reservoir of water over the test hole. The excavation shall reach to within 13 in of the actual test depth which corresponds to the approximate depth of the leach line or the bed trench bottom. Vary the depths in order to include testing of the sidewall if the disposal system is to be more than 3 ft below the ground surface. In addition, perform 1 test if the soil type changes within 5 ft of the proposed trench bottom.</t>
  </si>
  <si>
    <t>a) To start, fill the test hole with water to 8 in above the gravel. Invert a full 5 gallon bottle of clear water over the hole (in a bottle support) so that the hole is filled continuously to approximately 8 in over the gravel.
b) When the 5 gallons of water has percolated through the test hole, or after 15 hrs. but before 26 hrs. from initiating pre - soak, testing may commence.</t>
  </si>
  <si>
    <t>Same day testing - Take a minimum of 4 consecutive measurements at timed intervals that provide not less than a 1 inch nor more than a 3 inch drop. Refill the water level to 6 in above the gravel after each measurement.
Next day testing  - 
a) If water is still present in the test hole, the test shall not start less than 15 hrs. from initiating the pre - soak.
a. Remove the bottle and adjust the water level to 6 in above the gravel.
b. Take a minimum of 2 (b) consecutive measurements at time intervals that provide not less than a 1 inch nor more than a 3 inch drop in the water level. Refill the water level to 6 in above the gravel after each measurement.
b) If no water is left in the test hole, the test shall begin within 26 hrs. from starting the pre - soak. (Repeat the pre - soak procedure if more than 26 hrs. have passed.)
a. Remove the bottle and adjust the water level to 6 in above the gravel.
b. Take a series of readings for a minimum of 2 hrs., or 4 consecutive readings at time intervals that provide not 1ess than a 1 inch nor more than a 3 inch drop in the water level. Refill the water level to 6 in above the gravel after each measurement.</t>
  </si>
  <si>
    <t>All measurements shall be read to 1/8 in. If the difference between the last 2 readings is greater than 10%, additional measurements shall be made.
The reported results shall be the most conservative reading in minutes/inch drop.</t>
  </si>
  <si>
    <t>This method requires the use of a water reservoir to provide a continuous volume of water in the hole during the pre - soak period. After a predetermined volume of water has seeped through the test hole, the measurement of the percolation rates may commence.</t>
  </si>
  <si>
    <t>Boring Test Method Percolation - SF</t>
  </si>
  <si>
    <t>Minimum 8 - inch - diameter boring drilled to bottom of BMP. Cased in sandy soil.</t>
  </si>
  <si>
    <t>If the LID subgrade will be compacted, then compact the bottom of the material at the borehole test location</t>
  </si>
  <si>
    <t>Yes</t>
  </si>
  <si>
    <t>Gradation for D10</t>
  </si>
  <si>
    <t>Maintain at least 12 in standing water for at least 6 hrs.</t>
  </si>
  <si>
    <t>15 minutes</t>
  </si>
  <si>
    <t>Steady state period: Add water at flow rate needed to maintain 12 mins standing water in PIT for 60 minutes.
Falling head period: Turn off water and record depth of water every 15 minutes for at least an hour or until PIT is empty.
After test, overexcavate at least 1 ft below bottom to confirm water not mounded on aquitard.</t>
  </si>
  <si>
    <t>Steady state period: 60 min.
Falling head period: minimum 60 min or until empty.</t>
  </si>
  <si>
    <t>CF = 0.15 for D10&gt;=0.1mm
CF = 0.10 for D10&lt;0.1mm</t>
  </si>
  <si>
    <t>Requires licensed professional and approval to use method</t>
  </si>
  <si>
    <t>Not recommended unless no other test types feasible.</t>
  </si>
  <si>
    <t>Sampling of bottom material: Yes
Testing of bottom material: Gradation for D10
Preparation of sides: No
Preparation of bottom: Not specified
Cushion material: Not specifed
Cushion thickness (in): Not specified
Filter material, if needed: Not specified
Pipe quantity: Not specified
Pipe size (in): No pipe required but minimum 2-foot-diameter hole
Notes: If the LID subgrade will be compacted, then compact the bottom of the material at the borehole test location</t>
  </si>
  <si>
    <t>Seepage Pit, Weighted Average Percolation Test Procedure - SBC</t>
  </si>
  <si>
    <t>Test each stratum as for leach lines, in Section 3.4.1 (Standard). Multiply the thickness of each stratum by its perc time; add the results. Divide the total by the sum of all the thicknesses. The result is the average mi for the given total depth. Exclude all strata with pi &gt; 30. This is not an easy procedure to perform without very accurate instruments.</t>
  </si>
  <si>
    <t>Seepage Pit Design - Weighted Average Method. Use EPA Design Graph for square ft of pit sidewall.</t>
  </si>
  <si>
    <t>Sewage Borehole, Falling Head Percolation Test Procedure - SBC</t>
  </si>
  <si>
    <t>a) Holes are 6 in to 8 in in diameter. Exploratory borings (6 in - 8 in) may be backfilled at least 10 ft and used for testing. When backfilling, if soils are too coarse (less than 20% fines) mix top of backfill with driller’s mud or other material approved by the Building and Safety Division; cover with 1 ft of gravel.
b) Depth - Same as the depth estimated for the pit based on the soil log. If distinctly lower permeable stratum (strata) are found with higher permeable stratum within the test boring, the lower permeable stratum should be tested separately. Vary depths when unsure.</t>
  </si>
  <si>
    <t>Not specified, but recommended</t>
  </si>
  <si>
    <t>In soils with fines, soak the hole and let it set overnight. The perc rate measurements shall be made on the day following the soaking, not more than 26 hrs. after the pre - soak.</t>
  </si>
  <si>
    <t>a) In very sandy soils, where the water on 2 consecutive readings seeps faster than half the initial wetted depth in 30 minutes, the time intervals shall be 10 minutes or shorter and measurements shall be taken for at least 1 additional hour until 3 consecutive readings do not vary by more than 10%.
b) In soils with fines, From the reference point, measure the drop in water level over thirty minute periods for at least 6 hrs. For the final 2 readings, read every 30 minutes without re filling and check for possible nonuniform absorption; measure how fast the water level keeps on falling until it gets down to the bottom or slows down. The consultant must determine if the minimum 6 hour testing should be extended for another 30 - 60 minutes.</t>
  </si>
  <si>
    <t>a) Carefully fill the hole with clear water until the water level is even with the surface of the ground. Refill to the surface for all but the last 2 (b) readings. The final re fills shall be to the proposed depth of the inlet or a minimum of 4 ft below the ground surface.</t>
  </si>
  <si>
    <t>Remeasure the depth of the hole with each reading to see if caving has occurred. Caving in excess of 15% of total depth may invalidate the results of shallow test holes.
Tabulate all the final results, including all tests that “failed” to meet the standards.</t>
  </si>
  <si>
    <t>Seepage Pit Design - Falling Head Method
Square ft/ gallons septic tank capacity (sf/gstc)
1/Q X 100 = sf/100 gstc
Design depth below inlet = septic tank capacity / Q x D ä
D = Diameter of pit in ft ä = 3.14
Depth below inlet shall be limited to tested depth or by groundwater.</t>
  </si>
  <si>
    <t>Sampling of bottom material: No
Testing of bottom material: No
Preparation of sides: Not specified
Preparation of bottom: Not specified
Cushion material: Gravel
Cushion thickness (in): Not specified, but recommended
Filter material, if needed: Not specified
Pipe quantity: Not specified
Pipe size (in): Not specified</t>
  </si>
  <si>
    <t>Bore a 6 in diameter hole (minimum) to the proposed depth of infiltration.</t>
  </si>
  <si>
    <t>Coarse gravel</t>
  </si>
  <si>
    <t>2 to 4 inches</t>
  </si>
  <si>
    <t>Medium gravel to 5*(hole diameter)</t>
  </si>
  <si>
    <t/>
  </si>
  <si>
    <t>3 inches</t>
  </si>
  <si>
    <t>Pour a measured supply of water into the pipe for a minimum of 30 minutes in order to saturate the surrounding soil.</t>
  </si>
  <si>
    <t>Time intervals: t = 0, 1, 2, 5, 10, 15, 20, 30, 45, 60, 90, 120, 150, 180, and 240 mins. 
If water seeps away below 2.5 times the diameter before 240 mins, refill and start new time interval. Repeat until at least 240 mins reading is achieved.</t>
  </si>
  <si>
    <t>Pour water into pipe, make sure the recorded water depth is 5 times the hole's diameter above the bottom. (Keep water level between 2.5 to 5 times the diameter from the bottom).</t>
  </si>
  <si>
    <t>Sampling of bottom material: No
Testing of bottom material: No
Preparation of sides: No
Preparation of bottom: Not specified
Cushion material: Coarse gravel
Cushion thickness (in): 2 to 4 inches
Filter material, if needed: Medium gravel to 5*(hole diameter)
Pipe quantity:
Pipe size (in): 3 inches</t>
  </si>
  <si>
    <t>Hydraulic Conductivity Using Borehole Infiltration</t>
  </si>
  <si>
    <t>Field Measurement of Hydraulic Conductivity Using Borehole Infiltration (ASTM D6391)</t>
  </si>
  <si>
    <t>ASTM D6391</t>
  </si>
  <si>
    <t>Hydraulic Conductivity Slower than 1x10^ - 3 cm/s</t>
  </si>
  <si>
    <t>Sealed using bentonite paste then bentonite powder above</t>
  </si>
  <si>
    <t>1 standpipe (open on end only)</t>
  </si>
  <si>
    <t>2 inches smaller than boring diameter</t>
  </si>
  <si>
    <t>Planed clean</t>
  </si>
  <si>
    <t>Time Not specified. Expect mins to hrs.</t>
  </si>
  <si>
    <t>Method A - Falling Head Test with vertical and horizontal measurements of hydraulic conductivity.
&gt; Fill the upper standpipe with water and record the fall of water at interval until a constant flow rate is achieved. Advance the boring depth slightly (a known length), plane the bottom, and restart the test.
Method B - Falling Head
&gt; Perform Method A without the additional advancement of the borehole.
Method C - Constant Head
&gt; Perform Method B but replace the top with a constant - head Mariotte tube.</t>
  </si>
  <si>
    <t>None.</t>
  </si>
  <si>
    <t>Minimum times for stability of the results are provide in the table.
It is possible to separate the horizontal and vertical components of hydraulic conductivity.
Caltrans Approved.</t>
  </si>
  <si>
    <t>Sampling of bottom material: No
Testing of bottom material: No
Preparation of sides: No
Preparation of bottom: Planed clean
Cushion material: Not specified
Cushion thickness (in): Not specified
Filter material, if needed: Sealed using bentonite paste then bentonite powder above
Pipe quantity: 1 standpipe (open on end only)
Pipe size (in): 2 inches smaller than boring diameter</t>
  </si>
  <si>
    <t>Standpipe Constant Head</t>
  </si>
  <si>
    <t>Standpipe Method Constant Head (USACE)</t>
  </si>
  <si>
    <t>Pipe must be inserted into the fill to a depth such that the head of water applied as measure from the tip of the pipe is less than the depth of embedment.</t>
  </si>
  <si>
    <t>Two methods suggested - a) gravity flow; b) pressurized flow</t>
  </si>
  <si>
    <t>During gravity flow tests, a constant water level in the standpipe is rarely maintained in unsaturated materials and a surging of the level within less than 15cm (6 in.) at a constant rate of flow for about 5 minutes is considered satisfactory.
In the pressurized test, this acceptable head variation corresponds to a pressure variation of only about 21GPa (3psi).</t>
  </si>
  <si>
    <t>The constant - head test is complicated for use in rock test fills by the need to measure and maintain the flow rate, and by the necessity to maintain either a relatively constant water level in the pipe (gravity flow) or a relatively constant pressure (pressurized flow).</t>
  </si>
  <si>
    <t>Standpipe Falling Head</t>
  </si>
  <si>
    <t>Standpipe Method Falling Head (USACE)</t>
  </si>
  <si>
    <t>No firm guidelines concerning the diameter of the pipe but ideally it should not be less than twice the diameter of the maximum particle size of the material after compaction.
Pipe casing should be inserted into the fill to a sufficient depth such that it is stable in position.</t>
  </si>
  <si>
    <t>Well Permeameter Constant Head</t>
  </si>
  <si>
    <t>Borehole Permeameter
(USBR 7300 - 89)</t>
  </si>
  <si>
    <t>Facilities too deep for surface testing methods</t>
  </si>
  <si>
    <t>Drill [min?] 6 in to 8 in diameter boring to the infiltration depth</t>
  </si>
  <si>
    <t>Maintain constant head by using downhole floats.</t>
  </si>
  <si>
    <t>Good for screening level results but prone to error.</t>
  </si>
  <si>
    <t>Deep Test - Borehole Permeameter
(USBR 7300 - 89)</t>
  </si>
  <si>
    <t>Pilot</t>
  </si>
  <si>
    <t>Large-scale Pilot</t>
  </si>
  <si>
    <t>Large Scale Pilot Infiltration Test - SD</t>
  </si>
  <si>
    <t>100 - square - ft area to a depth that allows 3 to 4 ft of ponding above facility bottom.</t>
  </si>
  <si>
    <t xml:space="preserve">Continually pump water into pit to maintain constant head and record flow rate. </t>
  </si>
  <si>
    <t>Record flow rate until stabilized.</t>
  </si>
  <si>
    <t>Captures more subsurface variability and the potential for groundwater mounding. Higher degree of confidence in results.</t>
  </si>
  <si>
    <t>Sampling of bottom material: No
Testing of bottom material: No
Preparation of sides: Not specified
Preparation of bottom: Not specified
Cushion material: Not specified
Cushion thickness (in): Not specified
Filter material, if needed: Not specified
Pipe quantity: Not specified
Pipe size (in): Not specified</t>
  </si>
  <si>
    <t>Large Scale Pilot Infiltration Test - SF</t>
  </si>
  <si>
    <t>Minimum of 32 sqft to elevation where BMP will contact soil.</t>
  </si>
  <si>
    <t>Requires licensed professional</t>
  </si>
  <si>
    <t>Surface Test - Large - scale Pilot Infiltration Test (Washington State Department of Ecology) - Vista</t>
  </si>
  <si>
    <t>Small-scale Pilot</t>
  </si>
  <si>
    <t>Small Scale Pilot Infiltration Test - SD</t>
  </si>
  <si>
    <t>20 to 32sqft area to a depth that allows 3 to 4 ft of ponding above facility bottom.</t>
  </si>
  <si>
    <t>Small Pilot Infiltration Test - SF</t>
  </si>
  <si>
    <t>Minimum of 12 sqft to elevation where BMP will contact soil.</t>
  </si>
  <si>
    <t>Splash plate</t>
  </si>
  <si>
    <t>1 rigid pipe to introduce water</t>
  </si>
  <si>
    <t>No, but lay back or consider shoring</t>
  </si>
  <si>
    <t>Sampling of bottom material: No
Testing of bottom material: No
Preparation of sides: No, but lay back or consider shoring
Preparation of bottom: Not specified
Cushion material: Splash plate
Cushion thickness (in): Not specified
Filter material, if needed: Not specified
Pipe quantity: 1 rigid pipe to introduce water
Pipe size (in): Not specified</t>
  </si>
  <si>
    <t>Surface Test - Small - scale Pilot Infiltration Test (Washington State Department of Ecology) - Vista</t>
  </si>
  <si>
    <t>Indirect Measurement</t>
  </si>
  <si>
    <t>Correlation</t>
  </si>
  <si>
    <t>Soil Grain Size Analysis</t>
  </si>
  <si>
    <t>N/A</t>
  </si>
  <si>
    <t>Yes, for each soil layer below bottom of BMP</t>
  </si>
  <si>
    <t>Gradation</t>
  </si>
  <si>
    <t>K = C*D10^2 where
K in cm/s
C=1
D10 = soil particle diameter in mm for which 10% are finer, by weight.</t>
  </si>
  <si>
    <t>Only approved for native clean Dune Sand (SP) with D10 between 0.1 and 2.5mm</t>
  </si>
  <si>
    <t>Sampling of bottom material: Yes, for each soil layer below bottom of BMP
Testing of bottom material: Gradation
Preparation of sides: N/A
Preparation of bottom: N/A
Cushion material: N/A
Cushion thickness (in): N/A
Filter material, if needed: N/A
Pipe quantity: N/A
Pipe size (in): N/A</t>
  </si>
  <si>
    <t>Correlation Methods
(Grain size, CPT, lab tests)</t>
  </si>
  <si>
    <t>Applies to BMPs with underdrains</t>
  </si>
  <si>
    <t>Grain size: Hazen or Philips and Kitch (201a). Correlate based on site - specific testing.
CPT: estimated based on site - specific test correlations.
Lab: D5084 or D5856</t>
  </si>
  <si>
    <t>Grain size and CPT: saturated hydraulic conductivity assumed equal to infiltration rate.</t>
  </si>
  <si>
    <t>Mapping</t>
  </si>
  <si>
    <t>Desktop Method</t>
  </si>
  <si>
    <t>County: Watershed Protection Program, September 2020
City: Storm Water Standards, October 2018
El Centro: Best Management Practice Manual, November 2015</t>
  </si>
  <si>
    <t>Use predominant NRCS soil type. Use default rates based on NRCS soil type
A: 0.300 in/h
B: 0.200 in/h
C: 0.100 in/h
D: 0.025 in/h
Restricted: 0.000 in/h</t>
  </si>
  <si>
    <t>Guidelines only apply if testing performed by a licensed engineer practicing in geotechnical engineering.</t>
  </si>
  <si>
    <t>https://www.sandiegocounty.gov/content/sdc/dpw/watersheds.html</t>
  </si>
  <si>
    <t>ℹ️ Instruction</t>
  </si>
  <si>
    <t>🔍 User Inputs for Lookup</t>
  </si>
  <si>
    <t>🗄️ View Database</t>
  </si>
  <si>
    <t>🗃️ Agencies Approved Methods Matrix</t>
  </si>
  <si>
    <t>📥 Submit new record or changes</t>
  </si>
  <si>
    <t>📄 Queried Test Method Info</t>
  </si>
  <si>
    <t>Quick Access</t>
  </si>
  <si>
    <t>S. Chavez, C. Ellis, C. Goodwin, M. Gross, J. Layog, J. Lee, E. Price, C. Scott, S. Wilson, W. Wong</t>
  </si>
  <si>
    <t>The Infiltration and Percolation Testing Subcommittee (and the people that put the work into developing this tool) consisted of: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</si>
</sst>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sz val="11"/>
      <color theme="1"/>
      <name val="Calibri"/>
      <family val="2"/>
      <scheme val="minor"/>
    </font>
    <font>
      <u/>
      <sz val="11"/>
      <color theme="10"/>
      <name val="Calibri"/>
      <family val="2"/>
      <scheme val="minor"/>
    </font>
    <font>
      <sz val="11"/>
      <name val="Calibri"/>
      <family val="2"/>
      <scheme val="minor"/>
    </font>
    <font>
      <i/>
      <sz val="11"/>
      <color theme="1"/>
      <name val="Calibri"/>
      <family val="2"/>
      <scheme val="minor"/>
    </font>
    <font>
      <b/>
      <sz val="14"/>
      <color theme="1"/>
      <name val="Calibri"/>
      <family val="2"/>
      <scheme val="minor"/>
    </font>
    <font>
      <u/>
      <sz val="11"/>
      <name val="Calibri"/>
      <family val="2"/>
      <scheme val="minor"/>
    </font>
    <font>
      <sz val="8"/>
      <name val="Calibri"/>
      <family val="2"/>
      <scheme val="minor"/>
    </font>
    <font>
      <b/>
      <u/>
      <sz val="20"/>
      <name val="Calibri"/>
      <family val="2"/>
      <scheme val="minor"/>
    </font>
    <font>
      <b/>
      <sz val="11"/>
      <color theme="1"/>
      <name val="Calibri"/>
      <family val="2"/>
      <scheme val="minor"/>
    </font>
    <font>
      <b/>
      <sz val="11"/>
      <color rgb="FF0000FF"/>
      <name val="Calibri"/>
      <family val="2"/>
      <scheme val="minor"/>
    </font>
    <font>
      <i/>
      <sz val="10"/>
      <color theme="1"/>
      <name val="Consolas"/>
      <family val="3"/>
    </font>
    <font>
      <b/>
      <u/>
      <sz val="11"/>
      <color theme="1"/>
      <name val="Calibri"/>
      <family val="2"/>
      <scheme val="minor"/>
    </font>
    <font>
      <b/>
      <u/>
      <sz val="20"/>
      <color theme="0" tint="-0.499984740745262"/>
      <name val="Calibri"/>
      <family val="2"/>
      <scheme val="minor"/>
    </font>
    <font>
      <sz val="11"/>
      <color theme="0" tint="-0.499984740745262"/>
      <name val="Calibri"/>
      <family val="2"/>
      <scheme val="minor"/>
    </font>
    <font>
      <sz val="12"/>
      <color rgb="FF1F1F1F"/>
      <name val="Arial"/>
      <family val="2"/>
    </font>
    <font>
      <b/>
      <sz val="11"/>
      <color theme="10"/>
      <name val="Calibri"/>
      <family val="2"/>
      <scheme val="minor"/>
    </font>
    <font>
      <i/>
      <sz val="11"/>
      <color theme="0" tint="-0.499984740745262"/>
      <name val="Calibri"/>
      <family val="2"/>
      <scheme val="minor"/>
    </font>
  </fonts>
  <fills count="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rgb="FFFFFF00"/>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0"/>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rgb="FF000000"/>
      </bottom>
      <diagonal/>
    </border>
    <border>
      <left style="thin">
        <color indexed="64"/>
      </left>
      <right style="thin">
        <color theme="0" tint="-0.24994659260841701"/>
      </right>
      <top style="thin">
        <color indexed="64"/>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indexed="64"/>
      </bottom>
      <diagonal/>
    </border>
    <border>
      <left/>
      <right/>
      <top style="thin">
        <color indexed="64"/>
      </top>
      <bottom style="thin">
        <color indexed="64"/>
      </bottom>
      <diagonal/>
    </border>
    <border>
      <left/>
      <right style="thin">
        <color rgb="FF000000"/>
      </right>
      <top style="thin">
        <color indexed="64"/>
      </top>
      <bottom style="thin">
        <color indexed="64"/>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indexed="64"/>
      </left>
      <right style="thin">
        <color indexed="64"/>
      </right>
      <top style="thin">
        <color indexed="64"/>
      </top>
      <bottom/>
      <diagonal/>
    </border>
    <border>
      <left style="thin">
        <color indexed="64"/>
      </left>
      <right style="thin">
        <color theme="0" tint="-0.24994659260841701"/>
      </right>
      <top style="thin">
        <color indexed="64"/>
      </top>
      <bottom/>
      <diagonal/>
    </border>
    <border>
      <left style="thin">
        <color theme="0" tint="-0.24994659260841701"/>
      </left>
      <right style="thin">
        <color theme="0" tint="-0.24994659260841701"/>
      </right>
      <top style="thin">
        <color indexed="64"/>
      </top>
      <bottom/>
      <diagonal/>
    </border>
    <border>
      <left style="thin">
        <color theme="0" tint="-0.24994659260841701"/>
      </left>
      <right style="thin">
        <color indexed="64"/>
      </right>
      <top style="thin">
        <color indexed="64"/>
      </top>
      <bottom/>
      <diagonal/>
    </border>
    <border>
      <left style="thin">
        <color indexed="64"/>
      </left>
      <right style="thin">
        <color theme="0" tint="-0.24994659260841701"/>
      </right>
      <top/>
      <bottom/>
      <diagonal/>
    </border>
    <border>
      <left style="thin">
        <color theme="0" tint="-0.24994659260841701"/>
      </left>
      <right style="thin">
        <color theme="0" tint="-0.24994659260841701"/>
      </right>
      <top/>
      <bottom/>
      <diagonal/>
    </border>
    <border>
      <left style="thin">
        <color theme="0" tint="-0.24994659260841701"/>
      </left>
      <right style="thin">
        <color indexed="64"/>
      </right>
      <top/>
      <bottom/>
      <diagonal/>
    </border>
    <border>
      <left style="thin">
        <color indexed="64"/>
      </left>
      <right style="thin">
        <color theme="0" tint="-0.24994659260841701"/>
      </right>
      <top/>
      <bottom style="thin">
        <color indexed="64"/>
      </bottom>
      <diagonal/>
    </border>
    <border>
      <left style="thin">
        <color theme="0" tint="-0.2499465926084170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s>
  <cellStyleXfs count="4">
    <xf numFmtId="0" fontId="0" fillId="0" borderId="0"/>
    <xf numFmtId="0" fontId="1" fillId="2" borderId="0" applyNumberFormat="0" applyBorder="0" applyAlignment="0" applyProtection="0"/>
    <xf numFmtId="0" fontId="1" fillId="3" borderId="0" applyNumberFormat="0" applyBorder="0" applyAlignment="0" applyProtection="0"/>
    <xf numFmtId="0" fontId="2" fillId="0" borderId="0" applyNumberFormat="0" applyFill="0" applyBorder="0" applyAlignment="0" applyProtection="0"/>
  </cellStyleXfs>
  <cellXfs count="101">
    <xf numFmtId="0" fontId="0" fillId="0" borderId="0" xfId="0"/>
    <xf numFmtId="0" fontId="0" fillId="0" borderId="0" xfId="0" applyAlignment="1">
      <alignment horizontal="center"/>
    </xf>
    <xf numFmtId="0" fontId="4" fillId="0" borderId="0" xfId="0" applyFont="1"/>
    <xf numFmtId="0" fontId="0" fillId="0" borderId="0" xfId="0" applyAlignment="1">
      <alignment wrapText="1"/>
    </xf>
    <xf numFmtId="0" fontId="9" fillId="0" borderId="0" xfId="0" applyFont="1" applyAlignment="1">
      <alignment horizontal="left"/>
    </xf>
    <xf numFmtId="0" fontId="10" fillId="0" borderId="0" xfId="0" applyFont="1"/>
    <xf numFmtId="0" fontId="9" fillId="0" borderId="0" xfId="0" applyFont="1" applyAlignment="1">
      <alignment horizontal="left" vertical="top" wrapText="1"/>
    </xf>
    <xf numFmtId="0" fontId="11" fillId="5" borderId="0" xfId="0" applyFont="1" applyFill="1"/>
    <xf numFmtId="0" fontId="0" fillId="0" borderId="0" xfId="0" applyAlignment="1">
      <alignment horizontal="right" indent="1"/>
    </xf>
    <xf numFmtId="0" fontId="0" fillId="0" borderId="5" xfId="0" applyBorder="1" applyAlignment="1">
      <alignment horizontal="right" vertical="top" wrapText="1" indent="1"/>
    </xf>
    <xf numFmtId="0" fontId="0" fillId="0" borderId="6" xfId="0" applyBorder="1" applyAlignment="1">
      <alignment horizontal="right" vertical="top" wrapText="1" indent="1"/>
    </xf>
    <xf numFmtId="0" fontId="0" fillId="0" borderId="5" xfId="0" applyBorder="1" applyAlignment="1">
      <alignment horizontal="right" vertical="top" indent="1"/>
    </xf>
    <xf numFmtId="0" fontId="0" fillId="0" borderId="6" xfId="0" applyBorder="1" applyAlignment="1">
      <alignment horizontal="right" vertical="top" indent="1"/>
    </xf>
    <xf numFmtId="0" fontId="0" fillId="0" borderId="6" xfId="0" applyBorder="1" applyAlignment="1">
      <alignment horizontal="right" indent="1"/>
    </xf>
    <xf numFmtId="0" fontId="0" fillId="0" borderId="7" xfId="0" applyBorder="1" applyAlignment="1">
      <alignment horizontal="right" indent="1"/>
    </xf>
    <xf numFmtId="0" fontId="0" fillId="0" borderId="2" xfId="0" applyBorder="1"/>
    <xf numFmtId="0" fontId="0" fillId="0" borderId="3" xfId="0" applyBorder="1"/>
    <xf numFmtId="0" fontId="12" fillId="0" borderId="0" xfId="0" applyFont="1"/>
    <xf numFmtId="0" fontId="9" fillId="0" borderId="9" xfId="0" applyFont="1" applyBorder="1" applyAlignment="1">
      <alignment horizontal="left" vertical="top" wrapText="1" indent="1"/>
    </xf>
    <xf numFmtId="0" fontId="9" fillId="0" borderId="8" xfId="0" applyFont="1" applyBorder="1" applyAlignment="1">
      <alignment horizontal="left" vertical="top" wrapText="1" indent="1"/>
    </xf>
    <xf numFmtId="0" fontId="5" fillId="0" borderId="0" xfId="0" applyFont="1"/>
    <xf numFmtId="0" fontId="10" fillId="0" borderId="8" xfId="0" applyFont="1" applyBorder="1" applyAlignment="1">
      <alignment horizontal="left" indent="1"/>
    </xf>
    <xf numFmtId="0" fontId="10" fillId="0" borderId="9" xfId="0" applyFont="1" applyBorder="1" applyAlignment="1">
      <alignment horizontal="left" indent="1"/>
    </xf>
    <xf numFmtId="0" fontId="9" fillId="0" borderId="10" xfId="0" applyFont="1" applyBorder="1" applyAlignment="1">
      <alignment horizontal="left" indent="1"/>
    </xf>
    <xf numFmtId="0" fontId="9" fillId="0" borderId="0" xfId="0" applyFont="1"/>
    <xf numFmtId="0" fontId="0" fillId="0" borderId="11" xfId="0" applyBorder="1" applyAlignment="1">
      <alignment vertical="top" wrapText="1"/>
    </xf>
    <xf numFmtId="0" fontId="0" fillId="0" borderId="4" xfId="0" applyBorder="1" applyAlignment="1">
      <alignment horizontal="center"/>
    </xf>
    <xf numFmtId="0" fontId="0" fillId="0" borderId="12" xfId="0" applyBorder="1" applyAlignment="1">
      <alignment vertical="top" wrapText="1"/>
    </xf>
    <xf numFmtId="0" fontId="0" fillId="0" borderId="13" xfId="0" applyBorder="1" applyAlignment="1">
      <alignment horizontal="center"/>
    </xf>
    <xf numFmtId="0" fontId="0" fillId="0" borderId="14" xfId="0" applyBorder="1" applyAlignment="1">
      <alignment horizontal="center"/>
    </xf>
    <xf numFmtId="0" fontId="10" fillId="0" borderId="0" xfId="0" applyFont="1" applyAlignment="1">
      <alignment horizontal="left"/>
      <extLst>
        <ext xmlns:xfpb="http://schemas.microsoft.com/office/spreadsheetml/2022/featurepropertybag" uri="{C7286773-470A-42A8-94C5-96B5CB345126}">
          <xfpb:xfComplement i="0"/>
        </ext>
      </extLst>
    </xf>
    <xf numFmtId="0" fontId="9" fillId="0" borderId="0" xfId="0" applyFont="1" applyAlignment="1">
      <alignment horizontal="left" vertical="top" wrapText="1" indent="1"/>
    </xf>
    <xf numFmtId="0" fontId="0" fillId="0" borderId="0" xfId="0" applyAlignment="1">
      <alignment horizontal="right" vertical="top" wrapText="1" indent="1"/>
    </xf>
    <xf numFmtId="0" fontId="9" fillId="0" borderId="0" xfId="0" applyFont="1" applyAlignment="1">
      <alignment wrapText="1"/>
    </xf>
    <xf numFmtId="0" fontId="3" fillId="0" borderId="0" xfId="0" applyFont="1" applyAlignment="1">
      <alignment horizontal="center" vertical="top" wrapText="1"/>
    </xf>
    <xf numFmtId="0" fontId="3" fillId="0" borderId="0" xfId="0" applyFont="1" applyAlignment="1">
      <alignment vertical="top" wrapText="1"/>
    </xf>
    <xf numFmtId="0" fontId="14" fillId="0" borderId="0" xfId="0" applyFont="1" applyAlignment="1">
      <alignment vertical="top" wrapText="1"/>
    </xf>
    <xf numFmtId="0" fontId="3" fillId="0" borderId="15" xfId="0" applyFont="1" applyBorder="1" applyAlignment="1">
      <alignment vertical="top"/>
    </xf>
    <xf numFmtId="0" fontId="3" fillId="0" borderId="15" xfId="0" applyFont="1" applyBorder="1" applyAlignment="1">
      <alignment vertical="top" wrapText="1"/>
    </xf>
    <xf numFmtId="49" fontId="3" fillId="0" borderId="15" xfId="0" applyNumberFormat="1" applyFont="1" applyBorder="1" applyAlignment="1">
      <alignment vertical="top"/>
    </xf>
    <xf numFmtId="0" fontId="15" fillId="0" borderId="15" xfId="0" applyFont="1" applyBorder="1"/>
    <xf numFmtId="0" fontId="6" fillId="0" borderId="15" xfId="3" applyFont="1" applyFill="1" applyBorder="1" applyAlignment="1">
      <alignment vertical="top"/>
    </xf>
    <xf numFmtId="0" fontId="0" fillId="0" borderId="15" xfId="0" applyBorder="1" applyAlignment="1">
      <alignment horizontal="center" vertical="center"/>
    </xf>
    <xf numFmtId="14" fontId="3" fillId="0" borderId="15" xfId="0" applyNumberFormat="1" applyFont="1" applyBorder="1" applyAlignment="1">
      <alignment vertical="top"/>
    </xf>
    <xf numFmtId="0" fontId="3" fillId="0" borderId="15" xfId="1" applyFont="1" applyFill="1" applyBorder="1" applyAlignment="1">
      <alignment vertical="top"/>
    </xf>
    <xf numFmtId="0" fontId="3" fillId="0" borderId="15" xfId="1" applyFont="1" applyFill="1" applyBorder="1" applyAlignment="1">
      <alignment vertical="top" wrapText="1"/>
    </xf>
    <xf numFmtId="17" fontId="3" fillId="0" borderId="15" xfId="2" applyNumberFormat="1" applyFont="1" applyFill="1" applyBorder="1" applyAlignment="1">
      <alignment vertical="top"/>
    </xf>
    <xf numFmtId="14" fontId="3" fillId="0" borderId="15" xfId="2" applyNumberFormat="1" applyFont="1" applyFill="1" applyBorder="1" applyAlignment="1">
      <alignment vertical="top"/>
    </xf>
    <xf numFmtId="0" fontId="3" fillId="0" borderId="15" xfId="2" applyFont="1" applyFill="1" applyBorder="1" applyAlignment="1">
      <alignment vertical="top"/>
    </xf>
    <xf numFmtId="0" fontId="3" fillId="0" borderId="15" xfId="2" applyFont="1" applyFill="1" applyBorder="1" applyAlignment="1">
      <alignment vertical="top" wrapText="1"/>
    </xf>
    <xf numFmtId="49" fontId="3" fillId="4" borderId="15" xfId="0" applyNumberFormat="1" applyFont="1" applyFill="1" applyBorder="1" applyAlignment="1">
      <alignment vertical="top"/>
    </xf>
    <xf numFmtId="0" fontId="3" fillId="4" borderId="15" xfId="0" applyFont="1" applyFill="1" applyBorder="1" applyAlignment="1">
      <alignment vertical="top" wrapText="1"/>
    </xf>
    <xf numFmtId="0" fontId="3" fillId="6" borderId="15" xfId="2" applyFont="1" applyFill="1" applyBorder="1" applyAlignment="1">
      <alignment vertical="top" wrapText="1"/>
    </xf>
    <xf numFmtId="0" fontId="3" fillId="6" borderId="15" xfId="0" applyFont="1" applyFill="1" applyBorder="1" applyAlignment="1">
      <alignment vertical="top" wrapText="1"/>
    </xf>
    <xf numFmtId="0" fontId="8" fillId="0" borderId="16" xfId="0" applyFont="1" applyBorder="1" applyAlignment="1">
      <alignment vertical="top"/>
    </xf>
    <xf numFmtId="0" fontId="8" fillId="0" borderId="16" xfId="0" applyFont="1" applyBorder="1" applyAlignment="1">
      <alignment vertical="top" wrapText="1"/>
    </xf>
    <xf numFmtId="0" fontId="3" fillId="0" borderId="17" xfId="0" applyFont="1" applyBorder="1" applyAlignment="1">
      <alignment vertical="top"/>
    </xf>
    <xf numFmtId="0" fontId="3" fillId="0" borderId="17" xfId="0" applyFont="1" applyBorder="1" applyAlignment="1">
      <alignment vertical="top" wrapText="1"/>
    </xf>
    <xf numFmtId="49" fontId="3" fillId="0" borderId="17" xfId="0" applyNumberFormat="1" applyFont="1" applyBorder="1" applyAlignment="1">
      <alignment vertical="top"/>
    </xf>
    <xf numFmtId="0" fontId="15" fillId="0" borderId="17" xfId="0" applyFont="1" applyBorder="1"/>
    <xf numFmtId="0" fontId="6" fillId="0" borderId="17" xfId="3" applyFont="1" applyFill="1" applyBorder="1" applyAlignment="1">
      <alignment vertical="top"/>
    </xf>
    <xf numFmtId="0" fontId="0" fillId="0" borderId="17" xfId="0" applyBorder="1" applyAlignment="1">
      <alignment horizontal="center" vertical="center"/>
    </xf>
    <xf numFmtId="0" fontId="8" fillId="0" borderId="14" xfId="0" applyFont="1" applyBorder="1" applyAlignment="1">
      <alignment horizontal="center" vertical="top"/>
    </xf>
    <xf numFmtId="0" fontId="3" fillId="0" borderId="18" xfId="0" applyFont="1" applyBorder="1" applyAlignment="1">
      <alignment horizontal="center" vertical="top" wrapText="1"/>
    </xf>
    <xf numFmtId="0" fontId="3" fillId="0" borderId="19" xfId="0" applyFont="1" applyBorder="1" applyAlignment="1">
      <alignment horizontal="center" vertical="top" wrapText="1"/>
    </xf>
    <xf numFmtId="0" fontId="13" fillId="0" borderId="20" xfId="0" applyFont="1" applyBorder="1" applyAlignment="1">
      <alignment vertical="top"/>
    </xf>
    <xf numFmtId="0" fontId="14" fillId="0" borderId="21" xfId="0" applyFont="1" applyBorder="1" applyAlignment="1">
      <alignment vertical="top" wrapText="1"/>
    </xf>
    <xf numFmtId="0" fontId="14" fillId="0" borderId="21" xfId="0" applyFont="1" applyBorder="1" applyAlignment="1">
      <alignment vertical="top"/>
    </xf>
    <xf numFmtId="0" fontId="14" fillId="6" borderId="21" xfId="2" applyFont="1" applyFill="1" applyBorder="1" applyAlignment="1">
      <alignment vertical="top"/>
    </xf>
    <xf numFmtId="0" fontId="14" fillId="0" borderId="21" xfId="2" applyFont="1" applyFill="1" applyBorder="1" applyAlignment="1">
      <alignment vertical="top"/>
    </xf>
    <xf numFmtId="0" fontId="14" fillId="6" borderId="21" xfId="0" applyFont="1" applyFill="1" applyBorder="1" applyAlignment="1">
      <alignment vertical="top"/>
    </xf>
    <xf numFmtId="0" fontId="14" fillId="4" borderId="21" xfId="0" applyFont="1" applyFill="1" applyBorder="1" applyAlignment="1">
      <alignment vertical="top"/>
    </xf>
    <xf numFmtId="0" fontId="14" fillId="0" borderId="22" xfId="0" applyFont="1" applyBorder="1" applyAlignment="1">
      <alignment vertical="top"/>
    </xf>
    <xf numFmtId="0" fontId="0" fillId="0" borderId="1" xfId="0" applyBorder="1"/>
    <xf numFmtId="0" fontId="9" fillId="0" borderId="4" xfId="0" applyFont="1" applyBorder="1"/>
    <xf numFmtId="0" fontId="16" fillId="0" borderId="0" xfId="3" quotePrefix="1" applyFont="1" applyAlignment="1">
      <alignment horizontal="left" indent="1"/>
    </xf>
    <xf numFmtId="0" fontId="16" fillId="0" borderId="0" xfId="3" applyFont="1" applyAlignment="1">
      <alignment horizontal="left" indent="1"/>
    </xf>
    <xf numFmtId="0" fontId="2" fillId="0" borderId="0" xfId="3" applyAlignment="1">
      <alignment horizontal="left" indent="1"/>
    </xf>
    <xf numFmtId="0" fontId="0" fillId="0" borderId="0" xfId="0" applyAlignment="1">
      <alignment textRotation="45"/>
    </xf>
    <xf numFmtId="0" fontId="0" fillId="7" borderId="23" xfId="0" applyFill="1" applyBorder="1" applyAlignment="1">
      <alignment horizontal="right" vertical="top"/>
    </xf>
    <xf numFmtId="0" fontId="0" fillId="7" borderId="24" xfId="0" applyFill="1" applyBorder="1" applyAlignment="1">
      <alignment vertical="top" textRotation="90" wrapText="1"/>
    </xf>
    <xf numFmtId="0" fontId="0" fillId="7" borderId="25" xfId="0" applyFill="1" applyBorder="1" applyAlignment="1">
      <alignment vertical="top" textRotation="90" wrapText="1"/>
    </xf>
    <xf numFmtId="0" fontId="0" fillId="7" borderId="26" xfId="0" applyFill="1" applyBorder="1" applyAlignment="1">
      <alignment vertical="top" textRotation="90" wrapText="1"/>
    </xf>
    <xf numFmtId="0" fontId="0" fillId="7" borderId="2" xfId="0" applyFill="1" applyBorder="1" applyAlignment="1">
      <alignment horizontal="right" vertical="top"/>
    </xf>
    <xf numFmtId="0" fontId="0" fillId="7" borderId="6" xfId="0" applyFill="1" applyBorder="1" applyAlignment="1">
      <alignment vertical="top" textRotation="90" wrapText="1"/>
    </xf>
    <xf numFmtId="0" fontId="0" fillId="7" borderId="33" xfId="0" applyFill="1" applyBorder="1" applyAlignment="1">
      <alignment vertical="top" textRotation="90" wrapText="1"/>
    </xf>
    <xf numFmtId="0" fontId="0" fillId="7" borderId="9" xfId="0" applyFill="1" applyBorder="1" applyAlignment="1">
      <alignment vertical="top" textRotation="90" wrapText="1"/>
    </xf>
    <xf numFmtId="0" fontId="12" fillId="7" borderId="3" xfId="0" applyFont="1" applyFill="1" applyBorder="1" applyAlignment="1">
      <alignment horizontal="right" indent="1"/>
    </xf>
    <xf numFmtId="0" fontId="4" fillId="7" borderId="30" xfId="0" applyFont="1" applyFill="1" applyBorder="1" applyAlignment="1">
      <alignment horizontal="center" vertical="center"/>
    </xf>
    <xf numFmtId="0" fontId="4" fillId="7" borderId="31" xfId="0" applyFont="1" applyFill="1" applyBorder="1" applyAlignment="1">
      <alignment horizontal="center" vertical="center"/>
    </xf>
    <xf numFmtId="0" fontId="4" fillId="7" borderId="32" xfId="0" applyFont="1" applyFill="1" applyBorder="1" applyAlignment="1">
      <alignment horizontal="center" vertical="center"/>
    </xf>
    <xf numFmtId="0" fontId="0" fillId="7" borderId="2" xfId="0" applyFill="1" applyBorder="1" applyAlignment="1">
      <alignment horizontal="right" indent="1"/>
    </xf>
    <xf numFmtId="0" fontId="0" fillId="7" borderId="27" xfId="0" applyFill="1" applyBorder="1" applyAlignment="1">
      <alignment horizontal="center" vertical="center"/>
    </xf>
    <xf numFmtId="0" fontId="0" fillId="7" borderId="28" xfId="0" applyFill="1" applyBorder="1" applyAlignment="1">
      <alignment horizontal="center" vertical="center"/>
    </xf>
    <xf numFmtId="0" fontId="0" fillId="7" borderId="29" xfId="0" applyFill="1" applyBorder="1" applyAlignment="1">
      <alignment horizontal="center" vertical="center"/>
    </xf>
    <xf numFmtId="0" fontId="0" fillId="7" borderId="3" xfId="0" applyFill="1" applyBorder="1" applyAlignment="1">
      <alignment horizontal="right" indent="1"/>
    </xf>
    <xf numFmtId="0" fontId="0" fillId="7" borderId="30" xfId="0" applyFill="1" applyBorder="1" applyAlignment="1">
      <alignment horizontal="center" vertical="center"/>
    </xf>
    <xf numFmtId="0" fontId="0" fillId="7" borderId="31" xfId="0" applyFill="1" applyBorder="1" applyAlignment="1">
      <alignment horizontal="center" vertical="center"/>
    </xf>
    <xf numFmtId="0" fontId="0" fillId="7" borderId="32" xfId="0" applyFill="1" applyBorder="1" applyAlignment="1">
      <alignment horizontal="center" vertical="center"/>
    </xf>
    <xf numFmtId="0" fontId="17" fillId="0" borderId="0" xfId="0" applyFont="1" applyAlignment="1">
      <alignment horizontal="left"/>
    </xf>
    <xf numFmtId="0" fontId="9" fillId="0" borderId="4" xfId="0" applyFont="1" applyBorder="1" applyAlignment="1">
      <alignment horizontal="center"/>
    </xf>
  </cellXfs>
  <cellStyles count="4">
    <cellStyle name="20% - Accent2" xfId="1" builtinId="34"/>
    <cellStyle name="20% - Accent4" xfId="2" builtinId="42"/>
    <cellStyle name="Hyperlink" xfId="3" builtinId="8"/>
    <cellStyle name="Normal" xfId="0" builtinId="0"/>
  </cellStyles>
  <dxfs count="52">
    <dxf>
      <fill>
        <patternFill>
          <bgColor theme="9" tint="0.79998168889431442"/>
        </patternFill>
      </fill>
    </dxf>
    <dxf>
      <fill>
        <patternFill>
          <bgColor theme="9" tint="0.39994506668294322"/>
        </patternFill>
      </fill>
    </dxf>
    <dxf>
      <fill>
        <patternFill>
          <bgColor theme="9" tint="0.39994506668294322"/>
        </patternFill>
      </fill>
    </dxf>
    <dxf>
      <fill>
        <patternFill>
          <bgColor theme="9"/>
        </patternFill>
      </fill>
      <border>
        <left style="thin">
          <color auto="1"/>
        </left>
        <right style="thin">
          <color auto="1"/>
        </right>
        <top style="thin">
          <color auto="1"/>
        </top>
        <bottom style="thin">
          <color auto="1"/>
        </bottom>
      </border>
    </dxf>
    <dxf>
      <font>
        <color rgb="FFFF0000"/>
      </font>
    </dxf>
    <dxf>
      <font>
        <color rgb="FFFF0000"/>
      </font>
    </dxf>
    <dxf>
      <font>
        <b val="0"/>
        <i val="0"/>
        <strike val="0"/>
        <condense val="0"/>
        <extend val="0"/>
        <outline val="0"/>
        <shadow val="0"/>
        <u val="none"/>
        <vertAlign val="baseline"/>
        <sz val="11"/>
        <color theme="0" tint="-0.499984740745262"/>
        <name val="Calibri"/>
        <family val="2"/>
        <scheme val="minor"/>
      </font>
      <alignment horizontal="general" vertical="top" textRotation="0" wrapText="1" indent="0" justifyLastLine="0" shrinkToFit="0" readingOrder="0"/>
      <border>
        <left style="thin">
          <color rgb="FF000000"/>
        </left>
        <right/>
        <top style="thin">
          <color rgb="FF000000"/>
        </top>
        <bottom style="thin">
          <color rgb="FF000000"/>
        </bottom>
        <vertical style="thin">
          <color rgb="FF000000"/>
        </vertical>
        <horizontal style="thin">
          <color rgb="FF000000"/>
        </horizontal>
      </border>
    </dxf>
    <dxf>
      <alignment horizontal="center" vertical="center" textRotation="0" wrapText="0"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numFmt numFmtId="0" formatCode="General"/>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numFmt numFmtId="0" formatCode="General"/>
      <alignment horizontal="center" vertical="top" textRotation="0" wrapText="1" indent="0" justifyLastLine="0" shrinkToFit="0" readingOrder="0"/>
      <border>
        <left/>
        <right style="thin">
          <color rgb="FF000000"/>
        </right>
        <top style="thin">
          <color rgb="FF000000"/>
        </top>
        <bottom style="thin">
          <color rgb="FF000000"/>
        </bottom>
        <vertical style="thin">
          <color rgb="FF000000"/>
        </vertical>
        <horizontal style="thin">
          <color rgb="FF000000"/>
        </horizontal>
      </border>
    </dxf>
    <dxf>
      <border>
        <top style="thin">
          <color rgb="FF000000"/>
        </top>
      </border>
    </dxf>
    <dxf>
      <border>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dxf>
    <dxf>
      <border>
        <bottom style="thin">
          <color rgb="FF000000"/>
        </bottom>
      </border>
    </dxf>
    <dxf>
      <font>
        <b/>
        <i val="0"/>
        <strike val="0"/>
        <condense val="0"/>
        <extend val="0"/>
        <outline val="0"/>
        <shadow val="0"/>
        <u/>
        <vertAlign val="baseline"/>
        <sz val="20"/>
        <color auto="1"/>
        <name val="Calibri"/>
        <family val="2"/>
        <scheme val="minor"/>
      </font>
      <alignment horizontal="general" vertical="top" textRotation="0" wrapText="0" indent="0" justifyLastLine="0" shrinkToFit="0" readingOrder="0"/>
      <border diagonalUp="0" diagonalDown="0">
        <left style="thin">
          <color rgb="FF000000"/>
        </left>
        <right style="thin">
          <color rgb="FF000000"/>
        </right>
        <top/>
        <bottom/>
        <vertical style="thin">
          <color rgb="FF000000"/>
        </vertical>
        <horizontal style="thin">
          <color rgb="FF000000"/>
        </horizontal>
      </border>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4</xdr:col>
      <xdr:colOff>0</xdr:colOff>
      <xdr:row>2</xdr:row>
      <xdr:rowOff>0</xdr:rowOff>
    </xdr:from>
    <xdr:to>
      <xdr:col>14</xdr:col>
      <xdr:colOff>95250</xdr:colOff>
      <xdr:row>7</xdr:row>
      <xdr:rowOff>0</xdr:rowOff>
    </xdr:to>
    <xdr:sp macro="" textlink="">
      <xdr:nvSpPr>
        <xdr:cNvPr id="9" name="TextBox 8">
          <a:extLst>
            <a:ext uri="{FF2B5EF4-FFF2-40B4-BE49-F238E27FC236}">
              <a16:creationId xmlns:a16="http://schemas.microsoft.com/office/drawing/2014/main" id="{D7599CC0-47A7-42C2-B0DA-4699ACC60345}"/>
            </a:ext>
            <a:ext uri="{147F2762-F138-4A5C-976F-8EAC2B608ADB}">
              <a16:predDERef xmlns:a16="http://schemas.microsoft.com/office/drawing/2014/main" pred="{9474A158-C867-41F6-AC2D-7DE8DA69EAA1}"/>
            </a:ext>
          </a:extLst>
        </xdr:cNvPr>
        <xdr:cNvSpPr txBox="1"/>
      </xdr:nvSpPr>
      <xdr:spPr>
        <a:xfrm>
          <a:off x="161925" y="180975"/>
          <a:ext cx="6191250" cy="904875"/>
        </a:xfrm>
        <a:prstGeom prst="rect">
          <a:avLst/>
        </a:prstGeom>
        <a:solidFill>
          <a:schemeClr val="lt1"/>
        </a:solidFill>
        <a:ln w="9525" cmpd="sng">
          <a:solidFill>
            <a:schemeClr val="lt1">
              <a:shade val="50000"/>
            </a:schemeClr>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Disclaimer</a:t>
          </a:r>
        </a:p>
        <a:p>
          <a:pPr marL="0" indent="0" algn="l"/>
          <a:r>
            <a:rPr lang="en-US" sz="1100">
              <a:latin typeface="+mn-lt"/>
              <a:ea typeface="+mn-lt"/>
              <a:cs typeface="+mn-lt"/>
            </a:rPr>
            <a:t>This Excel file contains a summary of information describing test methods used by jurisdictions throughout California</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 to measure infiltration rates for stormwater management. This information is for general reference and does not contain all details of each method and is not intended to replace a proper understanding of the test method.</a:t>
          </a:r>
        </a:p>
      </xdr:txBody>
    </xdr:sp>
    <xdr:clientData/>
  </xdr:twoCellAnchor>
  <xdr:twoCellAnchor>
    <xdr:from>
      <xdr:col>4</xdr:col>
      <xdr:colOff>0</xdr:colOff>
      <xdr:row>8</xdr:row>
      <xdr:rowOff>0</xdr:rowOff>
    </xdr:from>
    <xdr:to>
      <xdr:col>14</xdr:col>
      <xdr:colOff>95250</xdr:colOff>
      <xdr:row>13</xdr:row>
      <xdr:rowOff>171450</xdr:rowOff>
    </xdr:to>
    <xdr:sp macro="" textlink="">
      <xdr:nvSpPr>
        <xdr:cNvPr id="10" name="TextBox 9">
          <a:extLst>
            <a:ext uri="{FF2B5EF4-FFF2-40B4-BE49-F238E27FC236}">
              <a16:creationId xmlns:a16="http://schemas.microsoft.com/office/drawing/2014/main" id="{8CA3A64C-0E4E-4DDA-A8C5-FBCD6CEB3A05}"/>
            </a:ext>
            <a:ext uri="{147F2762-F138-4A5C-976F-8EAC2B608ADB}">
              <a16:predDERef xmlns:a16="http://schemas.microsoft.com/office/drawing/2014/main" pred="{D7599CC0-47A7-42C2-B0DA-4699ACC60345}"/>
            </a:ext>
          </a:extLst>
        </xdr:cNvPr>
        <xdr:cNvSpPr txBox="1"/>
      </xdr:nvSpPr>
      <xdr:spPr>
        <a:xfrm>
          <a:off x="161925" y="1266825"/>
          <a:ext cx="6191250" cy="1076325"/>
        </a:xfrm>
        <a:prstGeom prst="rect">
          <a:avLst/>
        </a:prstGeom>
        <a:solidFill>
          <a:schemeClr val="lt1"/>
        </a:solidFill>
        <a:ln w="9525" cmpd="sng">
          <a:solidFill>
            <a:schemeClr val="lt1">
              <a:shade val="50000"/>
            </a:schemeClr>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Lookup Tab</a:t>
          </a: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The lookup tab is anticipated to be the main user interface. The user is directed to select the four input parameters in cascading order. Successful selections will output a summary of the selected method in the area below. A checkbox allows the user to toggle between a comprehensive summary of data and a shortened version of the data. The shortened version is set by default and removes data that results in no records or when data is not specified by the agency for the associated condition.</a:t>
          </a:r>
        </a:p>
      </xdr:txBody>
    </xdr:sp>
    <xdr:clientData/>
  </xdr:twoCellAnchor>
  <xdr:twoCellAnchor>
    <xdr:from>
      <xdr:col>4</xdr:col>
      <xdr:colOff>0</xdr:colOff>
      <xdr:row>15</xdr:row>
      <xdr:rowOff>0</xdr:rowOff>
    </xdr:from>
    <xdr:to>
      <xdr:col>14</xdr:col>
      <xdr:colOff>114300</xdr:colOff>
      <xdr:row>21</xdr:row>
      <xdr:rowOff>0</xdr:rowOff>
    </xdr:to>
    <xdr:sp macro="" textlink="">
      <xdr:nvSpPr>
        <xdr:cNvPr id="11" name="TextBox 10">
          <a:extLst>
            <a:ext uri="{FF2B5EF4-FFF2-40B4-BE49-F238E27FC236}">
              <a16:creationId xmlns:a16="http://schemas.microsoft.com/office/drawing/2014/main" id="{CA653029-F5C6-4CE8-820E-F7C60E2B34C7}"/>
            </a:ext>
            <a:ext uri="{147F2762-F138-4A5C-976F-8EAC2B608ADB}">
              <a16:predDERef xmlns:a16="http://schemas.microsoft.com/office/drawing/2014/main" pred="{8CA3A64C-0E4E-4DDA-A8C5-FBCD6CEB3A05}"/>
            </a:ext>
          </a:extLst>
        </xdr:cNvPr>
        <xdr:cNvSpPr txBox="1"/>
      </xdr:nvSpPr>
      <xdr:spPr>
        <a:xfrm>
          <a:off x="161925" y="2533650"/>
          <a:ext cx="6210300" cy="1085850"/>
        </a:xfrm>
        <a:prstGeom prst="rect">
          <a:avLst/>
        </a:prstGeom>
        <a:solidFill>
          <a:schemeClr val="lt1"/>
        </a:solidFill>
        <a:ln w="9525" cmpd="sng">
          <a:solidFill>
            <a:schemeClr val="lt1">
              <a:shade val="50000"/>
            </a:schemeClr>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Matrix Tab</a:t>
          </a: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The matrix tab can aid in the selection process for the lookup tab and serves as an at-a-glance lookup identifying the test methods that have been adopted by various agencies. The ID number that appears in the matrix can reference back to the Lookup Tab and also the  Methods (DB) Tab which contains a database style list of the information used to create the values presented in the Lookup Tab.</a:t>
          </a:r>
        </a:p>
      </xdr:txBody>
    </xdr:sp>
    <xdr:clientData/>
  </xdr:twoCellAnchor>
  <xdr:twoCellAnchor>
    <xdr:from>
      <xdr:col>4</xdr:col>
      <xdr:colOff>0</xdr:colOff>
      <xdr:row>22</xdr:row>
      <xdr:rowOff>0</xdr:rowOff>
    </xdr:from>
    <xdr:to>
      <xdr:col>14</xdr:col>
      <xdr:colOff>114300</xdr:colOff>
      <xdr:row>28</xdr:row>
      <xdr:rowOff>9525</xdr:rowOff>
    </xdr:to>
    <xdr:sp macro="" textlink="">
      <xdr:nvSpPr>
        <xdr:cNvPr id="12" name="TextBox 11">
          <a:extLst>
            <a:ext uri="{FF2B5EF4-FFF2-40B4-BE49-F238E27FC236}">
              <a16:creationId xmlns:a16="http://schemas.microsoft.com/office/drawing/2014/main" id="{86E83ED3-C2B1-4804-9308-CFD920CB7FA0}"/>
            </a:ext>
            <a:ext uri="{147F2762-F138-4A5C-976F-8EAC2B608ADB}">
              <a16:predDERef xmlns:a16="http://schemas.microsoft.com/office/drawing/2014/main" pred="{CA653029-F5C6-4CE8-820E-F7C60E2B34C7}"/>
            </a:ext>
          </a:extLst>
        </xdr:cNvPr>
        <xdr:cNvSpPr txBox="1"/>
      </xdr:nvSpPr>
      <xdr:spPr>
        <a:xfrm>
          <a:off x="167640" y="4023360"/>
          <a:ext cx="6210300" cy="1106805"/>
        </a:xfrm>
        <a:prstGeom prst="rect">
          <a:avLst/>
        </a:prstGeom>
        <a:solidFill>
          <a:schemeClr val="lt1"/>
        </a:solidFill>
        <a:ln w="9525" cmpd="sng">
          <a:solidFill>
            <a:schemeClr val="lt1">
              <a:shade val="50000"/>
            </a:schemeClr>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Methods (DB) Tab</a:t>
          </a:r>
        </a:p>
        <a:p>
          <a:pPr marL="0" marR="0" indent="0" algn="l">
            <a:lnSpc>
              <a:spcPct val="100000"/>
            </a:lnSpc>
            <a:spcBef>
              <a:spcPts val="0"/>
            </a:spcBef>
            <a:spcAft>
              <a:spcPts val="0"/>
            </a:spcAft>
          </a:pP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The Methods (DB) tab is a summary of the data used to prepare the Lookup and Matrix tabs. General maintenance such as modifications, additions, or deletion of the original data would be performed in this tab. There is a significant amount of data in this sheet and it is not intended to be used as a convenient review tool to an end user.</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15040</xdr:colOff>
          <xdr:row>1</xdr:row>
          <xdr:rowOff>19051</xdr:rowOff>
        </xdr:from>
        <xdr:to>
          <xdr:col>22</xdr:col>
          <xdr:colOff>59799</xdr:colOff>
          <xdr:row>16</xdr:row>
          <xdr:rowOff>228601</xdr:rowOff>
        </xdr:to>
        <xdr:pic>
          <xdr:nvPicPr>
            <xdr:cNvPr id="10" name="Picture 9">
              <a:extLst>
                <a:ext uri="{FF2B5EF4-FFF2-40B4-BE49-F238E27FC236}">
                  <a16:creationId xmlns:a16="http://schemas.microsoft.com/office/drawing/2014/main" id="{EA447671-C536-44C2-A4FE-AD54D64DD703}"/>
                </a:ext>
              </a:extLst>
            </xdr:cNvPr>
            <xdr:cNvPicPr>
              <a:picLocks noChangeAspect="1" noChangeArrowheads="1"/>
              <a:extLst>
                <a:ext uri="{84589F7E-364E-4C9E-8A38-B11213B215E9}">
                  <a14:cameraTool cellRange="Matrix!$E$3:$X$17" spid="_x0000_s2137"/>
                </a:ext>
              </a:extLst>
            </xdr:cNvPicPr>
          </xdr:nvPicPr>
          <xdr:blipFill>
            <a:blip xmlns:r="http://schemas.openxmlformats.org/officeDocument/2006/relationships" r:embed="rId1"/>
            <a:srcRect/>
            <a:stretch>
              <a:fillRect/>
            </a:stretch>
          </xdr:blipFill>
          <xdr:spPr bwMode="auto">
            <a:xfrm>
              <a:off x="9359065" y="209551"/>
              <a:ext cx="9922184" cy="312420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3BD99B9-4349-49B7-86BB-34E9B8274D43}" name="Database" displayName="Database" ref="A1:AO76" totalsRowShown="0" headerRowDxfId="51" dataDxfId="49" headerRowBorderDxfId="50" tableBorderDxfId="48" totalsRowBorderDxfId="47">
  <autoFilter ref="A1:AO76" xr:uid="{C3BD99B9-4349-49B7-86BB-34E9B8274D43}"/>
  <tableColumns count="41">
    <tableColumn id="25" xr3:uid="{0D5939F1-D92E-456B-A949-25261069881B}" name="ID" dataDxfId="46">
      <calculatedColumnFormula>ROW()-1</calculatedColumnFormula>
    </tableColumn>
    <tableColumn id="1" xr3:uid="{743D27F0-9EF6-4062-B8B0-20C8BBEF169C}" name="General Class" dataDxfId="45"/>
    <tableColumn id="2" xr3:uid="{6CE2C541-ED15-47AE-A788-0C48E2991EB2}" name="Basis" dataDxfId="44"/>
    <tableColumn id="3" xr3:uid="{2600A0CA-D14F-4827-9DF8-8F0AE1AEFCA9}" name="Agency Name or Document" dataDxfId="43"/>
    <tableColumn id="4" xr3:uid="{6A31E8B4-8075-4BA3-AE71-5F5E8839E8CF}" name="Test Name (Generalized)" dataDxfId="42"/>
    <tableColumn id="5" xr3:uid="{E57BAB4E-2AC9-458E-BCB6-55516649AC28}" name="Test Name" dataDxfId="41"/>
    <tableColumn id="6" xr3:uid="{AD682EFC-5174-4DCB-82FC-2C9D218CA6B4}" name="Document" dataDxfId="40"/>
    <tableColumn id="7" xr3:uid="{AC9226BB-54AC-4F4C-86C2-EE9B83F461DF}" name="Date" dataDxfId="39"/>
    <tableColumn id="8" xr3:uid="{F094118E-05FB-417B-B883-19DD8A4B5688}" name="Test Type Selection Criteria" dataDxfId="38"/>
    <tableColumn id="9" xr3:uid="{AB7A2CC9-28FD-46DC-B82F-7D61BA316F59}" name="Quantity and Location_x000a_of Tests" dataDxfId="37"/>
    <tableColumn id="10" xr3:uid="{DC6CE2D0-2144-4320-BB24-6F41F6F3FC0B}" name="Test Area Dimensions" dataDxfId="36"/>
    <tableColumn id="29" xr3:uid="{AD25D11D-13CD-41E1-B20E-B31A03E24F4D}" name="【 Setup 】" dataDxfId="35"/>
    <tableColumn id="26" xr3:uid="{CEBC28B0-4A78-44F5-8DBF-CD97D63CB032}" name="Cushion material" dataDxfId="34"/>
    <tableColumn id="49" xr3:uid="{9336FDD1-7B5B-41EA-B89A-EECD05B785D9}" name="Cushion thickness (in)" dataDxfId="33"/>
    <tableColumn id="50" xr3:uid="{81994FF4-BA7B-4714-933D-1043E23AE0E6}" name="Filter material, if needed" dataDxfId="32"/>
    <tableColumn id="51" xr3:uid="{0C130ADA-7045-4037-8969-4E3AEFCB82E9}" name="NA" dataDxfId="31"/>
    <tableColumn id="52" xr3:uid="{D407F37F-2555-4EC2-9DD7-12B5E36391E5}" name="Notes" dataDxfId="30"/>
    <tableColumn id="53" xr3:uid="{47613F45-7DB2-4160-BC8D-20922B7C19C8}" name="Pipe quantity" dataDxfId="29"/>
    <tableColumn id="54" xr3:uid="{5D0C1349-ADFE-4F5E-BF2B-8956EA13719D}" name="Pipe size (in)" dataDxfId="28"/>
    <tableColumn id="55" xr3:uid="{E1B28D2F-7A40-4D02-B7F0-2F3E8350D583}" name="Preparation of bottom" dataDxfId="27"/>
    <tableColumn id="56" xr3:uid="{4539233C-2FD2-4588-A097-8F0FDBDFBA46}" name="Preparation of sides" dataDxfId="26"/>
    <tableColumn id="57" xr3:uid="{BF5D33B2-CEB5-49CF-8B43-8AF1080189DF}" name="Ring driving depth" dataDxfId="25"/>
    <tableColumn id="58" xr3:uid="{70EBF942-0A81-4F5B-913F-33034BD76625}" name="Ring quantity" dataDxfId="24"/>
    <tableColumn id="59" xr3:uid="{142411EE-E87E-46EC-813B-8739E4D7E213}" name="Ring size (in)" dataDxfId="23"/>
    <tableColumn id="60" xr3:uid="{B91C92A1-6B84-495B-8055-BD5799E9E011}" name="Sampling of bottom material" dataDxfId="22"/>
    <tableColumn id="61" xr3:uid="{01688A2E-F596-4153-8DB3-F4C857561BF5}" name="Testing of bottom material" dataDxfId="21"/>
    <tableColumn id="30" xr3:uid="{A6AE145D-1EA9-4C83-9AD8-2438D358089C}" name="【 Procedure 】" dataDxfId="20"/>
    <tableColumn id="12" xr3:uid="{BED003DE-652C-4F35-BE2B-FD43E35221BF}" name="Presoaking" dataDxfId="19"/>
    <tableColumn id="13" xr3:uid="{EF9B28A6-1C67-48FF-856D-254779AF9084}" name="Criteria Test for Time Intervals" dataDxfId="18"/>
    <tableColumn id="14" xr3:uid="{30D7FBC0-09AD-4AD1-8A32-1F8181784474}" name="Test Procedure" dataDxfId="17"/>
    <tableColumn id="15" xr3:uid="{D4245869-9FBD-4B4F-B0EC-C0D4EB44AC12}" name="Acceptance Criteria for Test Termination_x000a_" dataDxfId="16"/>
    <tableColumn id="16" xr3:uid="{BB836AED-1900-4550-8F22-EAE4D0484498}" name="Test Procedure (Water Level Maintenance, Refill, and Measurement Intervals)" dataDxfId="15"/>
    <tableColumn id="17" xr3:uid="{5B0D51E6-BCB2-4EE5-9802-D82AC7426401}" name="Measurement Precision" dataDxfId="14"/>
    <tableColumn id="18" xr3:uid="{6A71E466-68DB-4396-9A2A-D500FCFC7A0C}" name="Acceptance Criteria for Test Termination_x000a_2" dataDxfId="13"/>
    <tableColumn id="19" xr3:uid="{59B8D6D7-0377-4A3B-8FA8-AEF19FEC1944}" name="Factors Safety" dataDxfId="12"/>
    <tableColumn id="20" xr3:uid="{F422C32B-FF7B-490A-9ECC-FA0549847F23}" name="Conversion from Percolation to Infiltration" dataDxfId="11"/>
    <tableColumn id="21" xr3:uid="{5812E0CE-5E50-4EBD-B257-B564366271D4}" name="Licensure Required" dataDxfId="10"/>
    <tableColumn id="22" xr3:uid="{B987EAF7-8DEF-46E1-865A-D46539E3260D}" name="Notes2" dataDxfId="9"/>
    <tableColumn id="23" xr3:uid="{E5865E6F-5851-40B1-8996-E22F7E466C71}" name="Website" dataDxfId="8"/>
    <tableColumn id="24" xr3:uid="{4B12E666-29FE-483C-B6FA-93F0590AFD6E}" name="Symbol" dataDxfId="7"/>
    <tableColumn id="11" xr3:uid="{E0531BD3-5831-45DC-9EB3-21A555035C20}" name="Setup (Original)" dataDxfId="6"/>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info@calgeo.org?subject=Infiltration%20and%20Percolation%20Testing%20Tool%20-%20Request%20for%20New%20Record%20or%20Changes"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hyperlink" Target="mailto:CalGeo?subject=blah"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CalGeo?subject=blah"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sandiegocounty.gov/content/sdc/dpw/watersheds.html" TargetMode="External"/><Relationship Id="rId13" Type="http://schemas.openxmlformats.org/officeDocument/2006/relationships/hyperlink" Target="https://www.sandiegocounty.gov/content/sdc/dpw/watersheds.html" TargetMode="External"/><Relationship Id="rId3" Type="http://schemas.openxmlformats.org/officeDocument/2006/relationships/hyperlink" Target="../../jlee/AppData/AppData/Local/:b:/r/Team/Documents/2%20CalGeo/Governance/Committees/Technical/Infiltration-Percolation%20Subcommittee/Existing%20Guidelines/Evan%20Price/Riverside_Appendix%20A_Infiltration_Testing.pdf%3fcsf=1&amp;web=1&amp;e=m20dcu" TargetMode="External"/><Relationship Id="rId7" Type="http://schemas.openxmlformats.org/officeDocument/2006/relationships/hyperlink" Target="https://www.sandiegocounty.gov/content/sdc/dpw/watersheds.html" TargetMode="External"/><Relationship Id="rId12" Type="http://schemas.openxmlformats.org/officeDocument/2006/relationships/hyperlink" Target="https://www.sandiegocounty.gov/content/sdc/dpw/watersheds.html" TargetMode="External"/><Relationship Id="rId2" Type="http://schemas.openxmlformats.org/officeDocument/2006/relationships/hyperlink" Target="https://www.cityofvista.com/departments/community-development/permits-forms/land-development-autocad-templates/storm-water-forms" TargetMode="External"/><Relationship Id="rId1" Type="http://schemas.openxmlformats.org/officeDocument/2006/relationships/hyperlink" Target="https://www.sandiegocounty.gov/content/sdc/dpw/watersheds.html" TargetMode="External"/><Relationship Id="rId6" Type="http://schemas.openxmlformats.org/officeDocument/2006/relationships/hyperlink" Target="https://www.sandiegocounty.gov/content/sdc/dpw/watersheds.html" TargetMode="External"/><Relationship Id="rId11" Type="http://schemas.openxmlformats.org/officeDocument/2006/relationships/hyperlink" Target="https://www.sandiegocounty.gov/content/sdc/dpw/watersheds.html" TargetMode="External"/><Relationship Id="rId5" Type="http://schemas.openxmlformats.org/officeDocument/2006/relationships/hyperlink" Target="https://www.sandiegocounty.gov/content/sdc/dpw/watersheds.html" TargetMode="External"/><Relationship Id="rId15" Type="http://schemas.openxmlformats.org/officeDocument/2006/relationships/table" Target="../tables/table1.xml"/><Relationship Id="rId10" Type="http://schemas.openxmlformats.org/officeDocument/2006/relationships/hyperlink" Target="https://www.sandiegocounty.gov/content/sdc/dpw/watersheds.html" TargetMode="External"/><Relationship Id="rId4" Type="http://schemas.openxmlformats.org/officeDocument/2006/relationships/hyperlink" Target="https://www.sandiegocounty.gov/content/sdc/dpw/watersheds.html" TargetMode="External"/><Relationship Id="rId9" Type="http://schemas.openxmlformats.org/officeDocument/2006/relationships/hyperlink" Target="https://www.sandiegocounty.gov/content/sdc/dpw/watersheds.html" TargetMode="External"/><Relationship Id="rId1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68129-1C26-4007-8FCA-E772A9C51F89}">
  <dimension ref="B1:B31"/>
  <sheetViews>
    <sheetView tabSelected="1" workbookViewId="0">
      <selection activeCell="B3" sqref="B3"/>
    </sheetView>
  </sheetViews>
  <sheetFormatPr defaultRowHeight="15" x14ac:dyDescent="0.25"/>
  <cols>
    <col min="1" max="1" width="2.5703125" customWidth="1"/>
    <col min="2" max="2" width="37.28515625" bestFit="1" customWidth="1"/>
    <col min="3" max="3" width="2.7109375" customWidth="1"/>
    <col min="4" max="4" width="2.42578125" customWidth="1"/>
  </cols>
  <sheetData>
    <row r="1" spans="2:2" x14ac:dyDescent="0.25">
      <c r="B1" s="17" t="s">
        <v>391</v>
      </c>
    </row>
    <row r="2" spans="2:2" x14ac:dyDescent="0.25">
      <c r="B2" s="75" t="s">
        <v>385</v>
      </c>
    </row>
    <row r="3" spans="2:2" x14ac:dyDescent="0.25">
      <c r="B3" s="76" t="s">
        <v>386</v>
      </c>
    </row>
    <row r="4" spans="2:2" x14ac:dyDescent="0.25">
      <c r="B4" s="76" t="s">
        <v>390</v>
      </c>
    </row>
    <row r="5" spans="2:2" x14ac:dyDescent="0.25">
      <c r="B5" s="76" t="s">
        <v>388</v>
      </c>
    </row>
    <row r="6" spans="2:2" x14ac:dyDescent="0.25">
      <c r="B6" s="75" t="s">
        <v>387</v>
      </c>
    </row>
    <row r="7" spans="2:2" x14ac:dyDescent="0.25">
      <c r="B7" s="77" t="s">
        <v>389</v>
      </c>
    </row>
    <row r="30" spans="2:2" x14ac:dyDescent="0.25">
      <c r="B30" t="s">
        <v>393</v>
      </c>
    </row>
    <row r="31" spans="2:2" x14ac:dyDescent="0.25">
      <c r="B31" t="s">
        <v>392</v>
      </c>
    </row>
  </sheetData>
  <sheetProtection algorithmName="SHA-512" hashValue="uKOc3o/o2tVrjNca1ldwNBSzf3kRrw/JI72O2TootuKGif0+bJl1Rat0WseSaEcWJyU8BX1opZoCwj1um5BwsQ==" saltValue="EONxm3fihx3SlMMM6g9UUQ==" spinCount="100000" sheet="1" objects="1" scenarios="1"/>
  <hyperlinks>
    <hyperlink ref="B3" location="userinputs" display="userinputs" xr:uid="{E19A1BDB-D3D3-49CB-9AE9-8A65AAF92025}"/>
    <hyperlink ref="B2" location="'How to Use'!A1" display="Instruction" xr:uid="{50993027-04D2-433D-BC3E-1414EFC1F86F}"/>
    <hyperlink ref="B5" location="approvedagencymethods" display="Approved Agency Methods" xr:uid="{4F7BF369-55D7-425B-B376-77A4626ECC32}"/>
    <hyperlink ref="B6" location="'Methods (DB)'!A1" display="'Methods (DB)'!A1" xr:uid="{14DBEEE2-C3A8-4D78-B444-D4F12A7A4F44}"/>
    <hyperlink ref="B7" r:id="rId1" xr:uid="{F4D2B360-EFE9-452F-A68E-BFFBDAD95830}"/>
    <hyperlink ref="B4" location="blah" display="blah" xr:uid="{86B06951-17E5-490E-BBF8-8CA3E857CB00}"/>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C1215-ECA6-4668-B8E2-E3E146037F43}">
  <sheetPr>
    <pageSetUpPr fitToPage="1"/>
  </sheetPr>
  <dimension ref="B1:S58"/>
  <sheetViews>
    <sheetView showGridLines="0" zoomScaleNormal="100" workbookViewId="0">
      <pane ySplit="17" topLeftCell="A18" activePane="bottomLeft" state="frozen"/>
      <selection pane="bottomLeft" activeCell="D21" sqref="D21"/>
    </sheetView>
  </sheetViews>
  <sheetFormatPr defaultRowHeight="15" x14ac:dyDescent="0.25"/>
  <cols>
    <col min="1" max="2" width="2.7109375" customWidth="1"/>
    <col min="3" max="3" width="54.85546875" customWidth="1"/>
    <col min="4" max="4" width="75.7109375" customWidth="1"/>
    <col min="5" max="5" width="4.140625" bestFit="1" customWidth="1"/>
    <col min="6" max="9" width="8.7109375" style="7" customWidth="1"/>
    <col min="10" max="31" width="8.7109375" customWidth="1"/>
  </cols>
  <sheetData>
    <row r="1" spans="2:19" x14ac:dyDescent="0.25">
      <c r="C1" s="17" t="s">
        <v>391</v>
      </c>
    </row>
    <row r="2" spans="2:19" x14ac:dyDescent="0.25">
      <c r="C2" s="75" t="s">
        <v>385</v>
      </c>
    </row>
    <row r="3" spans="2:19" x14ac:dyDescent="0.25">
      <c r="C3" s="76" t="s">
        <v>386</v>
      </c>
    </row>
    <row r="4" spans="2:19" x14ac:dyDescent="0.25">
      <c r="C4" s="76" t="s">
        <v>390</v>
      </c>
    </row>
    <row r="5" spans="2:19" x14ac:dyDescent="0.25">
      <c r="C5" s="76" t="s">
        <v>388</v>
      </c>
    </row>
    <row r="6" spans="2:19" x14ac:dyDescent="0.25">
      <c r="C6" s="75" t="s">
        <v>387</v>
      </c>
    </row>
    <row r="7" spans="2:19" ht="15.75" customHeight="1" x14ac:dyDescent="0.25">
      <c r="C7" s="76" t="s">
        <v>389</v>
      </c>
    </row>
    <row r="8" spans="2:19" x14ac:dyDescent="0.25">
      <c r="B8" s="100" t="s">
        <v>0</v>
      </c>
      <c r="C8" s="100"/>
      <c r="D8" s="100"/>
    </row>
    <row r="10" spans="2:19" ht="18.75" x14ac:dyDescent="0.3">
      <c r="B10" s="20" t="s">
        <v>1</v>
      </c>
    </row>
    <row r="11" spans="2:19" x14ac:dyDescent="0.25">
      <c r="C11" s="11" t="s">
        <v>2</v>
      </c>
      <c r="D11" s="21" t="s">
        <v>57</v>
      </c>
      <c r="E11" s="24"/>
      <c r="F11" s="99" t="str" cm="1">
        <f t="array" ref="F11:Q11">TRANSPOSE(_xlfn._xlws.SORT(_xlfn.UNIQUE(Database[Agency Name or Document])))</f>
        <v>City of Barstow</v>
      </c>
      <c r="G11" s="99" t="str">
        <v>City of El Centro</v>
      </c>
      <c r="H11" s="99" t="str">
        <v>City of Montclair - Department of Public Works, Engineering Division</v>
      </c>
      <c r="I11" s="99" t="str">
        <v>City of San Diego</v>
      </c>
      <c r="J11" s="99" t="str">
        <v>City of Vista</v>
      </c>
      <c r="K11" s="99" t="str">
        <v xml:space="preserve">City/County of San Francisco
Department of Water, Power &amp; Sewer </v>
      </c>
      <c r="L11" s="99" t="str">
        <v>County of San Bernardino</v>
      </c>
      <c r="M11" s="99" t="str">
        <v>County of San Diego</v>
      </c>
      <c r="N11" s="99" t="str">
        <v>Los Angeles County Public Works, Geotechnical  and Materials Engineering Division</v>
      </c>
      <c r="O11" s="99" t="str">
        <v>Orange</v>
      </c>
      <c r="P11" s="99" t="str">
        <v>Riverside</v>
      </c>
      <c r="Q11" s="99" t="str">
        <v>U.S. Army Corps of Engineers</v>
      </c>
      <c r="R11" s="99"/>
      <c r="S11" s="99"/>
    </row>
    <row r="12" spans="2:19" x14ac:dyDescent="0.25">
      <c r="C12" s="12" t="s">
        <v>4</v>
      </c>
      <c r="D12" s="22" t="s">
        <v>5</v>
      </c>
      <c r="E12" s="24" t="str" cm="1">
        <f t="array" ref="E12">IF( ISERROR(_xlfn.XLOOKUP(D12,_xlfn.ANCHORARRAY(F12),_xlfn.ANCHORARRAY(F12))), "❗", "✔️")</f>
        <v>✔️</v>
      </c>
      <c r="F12" s="99" t="str" cm="1">
        <f t="array" ref="F12:I12">TRANSPOSE(_xlfn._xlws.SORT(_xlfn.UNIQUE(_xlfn._xlws.FILTER(Database[General Class], Lookup!D11 = Database[Agency Name or Document]))))</f>
        <v>Borehole/Well</v>
      </c>
      <c r="G12" s="99" t="str">
        <v>Excavation</v>
      </c>
      <c r="H12" s="99" t="str">
        <v>Indirect Measurement</v>
      </c>
      <c r="I12" s="99" t="str">
        <v>Pilot</v>
      </c>
      <c r="J12" s="99"/>
      <c r="K12" s="99"/>
      <c r="L12" s="99"/>
      <c r="M12" s="99"/>
      <c r="N12" s="99"/>
      <c r="O12" s="99"/>
      <c r="P12" s="99"/>
      <c r="Q12" s="99"/>
      <c r="R12" s="99"/>
      <c r="S12" s="99"/>
    </row>
    <row r="13" spans="2:19" x14ac:dyDescent="0.25">
      <c r="C13" s="13" t="s">
        <v>6</v>
      </c>
      <c r="D13" s="22" t="s">
        <v>337</v>
      </c>
      <c r="E13" s="24" t="str" cm="1">
        <f t="array" ref="E13">IF( ISERROR(_xlfn.XLOOKUP(D13,_xlfn.ANCHORARRAY(F13),_xlfn.ANCHORARRAY(F13))), "❗", "✔️")</f>
        <v>✔️</v>
      </c>
      <c r="F13" s="99" t="str" cm="1">
        <f t="array" ref="F13:G13">TRANSPOSE(_xlfn._xlws.SORT(_xlfn.UNIQUE(_xlfn._xlws.FILTER(Database[Test Name (Generalized)],Lookup!D11&amp;D12=Database[Agency Name or Document]&amp;Database[General Class]))))</f>
        <v>Borehole Percolation Falling Head</v>
      </c>
      <c r="G13" s="99" t="str">
        <v>Well Permeameter Constant Head</v>
      </c>
      <c r="H13" s="99"/>
      <c r="I13" s="99"/>
      <c r="J13" s="99"/>
      <c r="K13" s="99"/>
      <c r="L13" s="99"/>
      <c r="M13" s="99"/>
      <c r="N13" s="99"/>
      <c r="O13" s="99"/>
      <c r="P13" s="99"/>
      <c r="Q13" s="99"/>
      <c r="R13" s="99"/>
      <c r="S13" s="99"/>
    </row>
    <row r="14" spans="2:19" x14ac:dyDescent="0.25">
      <c r="C14" s="13" t="s">
        <v>8</v>
      </c>
      <c r="D14" s="22" t="s">
        <v>338</v>
      </c>
      <c r="E14" s="24" t="str" cm="1">
        <f t="array" ref="E14">IF( ISERROR(_xlfn.XLOOKUP(D14,_xlfn.ANCHORARRAY(F14),_xlfn.ANCHORARRAY(F14))), "❗", "✔️")</f>
        <v>✔️</v>
      </c>
      <c r="F14" s="99" t="str" cm="1">
        <f t="array" ref="F14">TRANSPOSE(_xlfn._xlws.SORT(_xlfn.UNIQUE(_xlfn._xlws.FILTER(Database[Test Name], (Lookup!D11&amp;D12&amp;D13=Database[Agency Name or Document]&amp;Database[General Class]&amp;Database[Test Name (Generalized)])))))</f>
        <v>Borehole Permeameter
(USBR 7300 - 89)</v>
      </c>
      <c r="G14" s="99"/>
      <c r="H14" s="99"/>
      <c r="I14" s="99"/>
      <c r="J14" s="99"/>
      <c r="K14" s="99"/>
      <c r="L14" s="99"/>
      <c r="M14" s="99"/>
      <c r="N14" s="99"/>
      <c r="O14" s="99"/>
      <c r="P14" s="99"/>
      <c r="Q14" s="99"/>
      <c r="R14" s="99"/>
      <c r="S14" s="99"/>
    </row>
    <row r="15" spans="2:19" x14ac:dyDescent="0.25">
      <c r="C15" s="14" t="s">
        <v>10</v>
      </c>
      <c r="D15" s="23">
        <f>IFERROR(IF(COUNTA(_xlfn.ANCHORARRAY(F15))=1, F15), "PLEASE DOUBLE-CHECK YOUR SELECTION (NOTED AS ❗)")</f>
        <v>55</v>
      </c>
      <c r="E15" s="24"/>
      <c r="F15" s="99" cm="1">
        <f t="array" ref="F15">_xlfn._xlws.FILTER(Database[ID], (Lookup!D11&amp;D12&amp;D13&amp;D14=Database[Agency Name or Document]&amp;Database[General Class]&amp;Database[Test Name (Generalized)]&amp;Database[Test Name]))</f>
        <v>55</v>
      </c>
      <c r="G15" s="99"/>
      <c r="H15" s="99"/>
      <c r="I15" s="99"/>
      <c r="J15" s="99"/>
      <c r="K15" s="99"/>
      <c r="L15" s="99"/>
      <c r="M15" s="99"/>
      <c r="N15" s="99"/>
      <c r="O15" s="99"/>
      <c r="P15" s="99"/>
      <c r="Q15" s="99"/>
      <c r="R15" s="99"/>
      <c r="S15" s="99"/>
    </row>
    <row r="16" spans="2:19" x14ac:dyDescent="0.25">
      <c r="C16" s="8" t="s">
        <v>11</v>
      </c>
      <c r="D16" s="30" t="b">
        <v>0</v>
      </c>
      <c r="E16" s="24"/>
      <c r="J16" s="4"/>
    </row>
    <row r="17" spans="2:12" ht="18.75" x14ac:dyDescent="0.3">
      <c r="B17" s="20" t="str">
        <f>IF(D16, "Full Data", "Filtered Data - Exclude 0, -, and Not specified")</f>
        <v>Filtered Data - Exclude 0, -, and Not specified</v>
      </c>
      <c r="C17" s="8"/>
    </row>
    <row r="18" spans="2:12" x14ac:dyDescent="0.25">
      <c r="C18" s="9" t="str" cm="1">
        <f t="array" ref="C18:D37">_xlfn.LET(_xlpm.fullOutputChecked, D16,
_xlpm.dataID, D15,
_xlpm.fullOutput, _xlfn.HSTACK(TRANSPOSE(UPPER(Database[[#Headers],[General Class]:[Symbol]])),TRANSPOSE(_xlfn.XLOOKUP(_xlpm.dataID,Database[ID],Database[[General Class]:[Symbol]]))),
_xlpm.filteredOutput, _xlfn._xlws.FILTER(_xlpm.fullOutput, (_xlfn.CHOOSECOLS(_xlpm.fullOutput,2) &lt;&gt; "-") * (_xlfn.CHOOSECOLS(_xlpm.fullOutput,2) &lt;&gt; 0) * (_xlfn.CHOOSECOLS(_xlpm.fullOutput,2) &lt;&gt; "Not specified")),
IF(_xlpm.fullOutputChecked, _xlpm.fullOutput, _xlpm.filteredOutput))</f>
        <v>GENERAL CLASS</v>
      </c>
      <c r="D18" s="19" t="str">
        <v>Borehole/Well</v>
      </c>
      <c r="E18" s="6"/>
      <c r="J18" s="6"/>
      <c r="L18" s="31"/>
    </row>
    <row r="19" spans="2:12" x14ac:dyDescent="0.25">
      <c r="C19" s="10" t="str">
        <v>BASIS</v>
      </c>
      <c r="D19" s="18" t="str">
        <v>Standard</v>
      </c>
      <c r="E19" s="6"/>
      <c r="J19" s="6"/>
      <c r="K19" s="32"/>
      <c r="L19" s="31"/>
    </row>
    <row r="20" spans="2:12" x14ac:dyDescent="0.25">
      <c r="C20" s="10" t="str">
        <v>AGENCY NAME OR DOCUMENT</v>
      </c>
      <c r="D20" s="18" t="str">
        <v>County of San Diego</v>
      </c>
      <c r="E20" s="6"/>
      <c r="J20" s="6"/>
      <c r="K20" s="32"/>
      <c r="L20" s="31"/>
    </row>
    <row r="21" spans="2:12" x14ac:dyDescent="0.25">
      <c r="C21" s="10" t="str">
        <v>TEST NAME (GENERALIZED)</v>
      </c>
      <c r="D21" s="18" t="str">
        <v>Well Permeameter Constant Head</v>
      </c>
      <c r="E21" s="6"/>
      <c r="J21" s="6"/>
      <c r="K21" s="32"/>
      <c r="L21" s="31"/>
    </row>
    <row r="22" spans="2:12" x14ac:dyDescent="0.25">
      <c r="C22" s="10" t="str">
        <v>TEST NAME</v>
      </c>
      <c r="D22" s="18" t="str">
        <v>Borehole Permeameter
(USBR 7300 - 89)</v>
      </c>
      <c r="E22" s="6"/>
      <c r="J22" s="6"/>
      <c r="K22" s="32"/>
      <c r="L22" s="31"/>
    </row>
    <row r="23" spans="2:12" ht="120" x14ac:dyDescent="0.25">
      <c r="C23" s="10" t="str">
        <v>DATE</v>
      </c>
      <c r="D23" s="18" t="str">
        <v>2015, 2018, 2020</v>
      </c>
      <c r="E23" s="6"/>
      <c r="J23" s="6"/>
      <c r="K23" s="32"/>
      <c r="L23" s="31"/>
    </row>
    <row r="24" spans="2:12" x14ac:dyDescent="0.25">
      <c r="C24" s="10" t="str">
        <v>TEST TYPE SELECTION CRITERIA</v>
      </c>
      <c r="D24" s="18" t="str">
        <v>Facilities too deep for surface testing methods</v>
      </c>
      <c r="E24" s="6"/>
      <c r="J24" s="6"/>
      <c r="K24" s="32"/>
      <c r="L24" s="31"/>
    </row>
    <row r="25" spans="2:12" x14ac:dyDescent="0.25">
      <c r="C25" s="10" t="str">
        <v>TEST AREA DIMENSIONS</v>
      </c>
      <c r="D25" s="18" t="str">
        <v>Drill [min?] 6 in to 8 in diameter boring to the infiltration depth</v>
      </c>
      <c r="E25" s="6"/>
      <c r="J25" s="6"/>
      <c r="L25" s="31"/>
    </row>
    <row r="26" spans="2:12" x14ac:dyDescent="0.25">
      <c r="C26" s="10" t="str">
        <v>【 SETUP 】</v>
      </c>
      <c r="D26" s="18" t="str">
        <v>——</v>
      </c>
      <c r="E26" s="6"/>
      <c r="J26" s="6"/>
      <c r="K26" s="32"/>
      <c r="L26" s="31"/>
    </row>
    <row r="27" spans="2:12" x14ac:dyDescent="0.25">
      <c r="C27" s="10" t="str">
        <v>【 PROCEDURE 】</v>
      </c>
      <c r="D27" s="18" t="str">
        <v>——</v>
      </c>
      <c r="E27" s="6"/>
      <c r="J27" s="6"/>
      <c r="K27" s="32"/>
      <c r="L27" s="31"/>
    </row>
    <row r="28" spans="2:12" x14ac:dyDescent="0.25">
      <c r="C28" s="10" t="str">
        <v>PRESOAKING</v>
      </c>
      <c r="D28" s="18" t="str">
        <v>NA</v>
      </c>
      <c r="E28" s="6"/>
      <c r="J28" s="6"/>
      <c r="K28" s="32"/>
      <c r="L28" s="31"/>
    </row>
    <row r="29" spans="2:12" x14ac:dyDescent="0.25">
      <c r="C29" s="10" t="str">
        <v>CRITERIA TEST FOR TIME INTERVALS</v>
      </c>
      <c r="D29" s="18" t="str">
        <v>NA</v>
      </c>
      <c r="E29" s="6"/>
      <c r="J29" s="6"/>
      <c r="K29" s="32"/>
      <c r="L29" s="31"/>
    </row>
    <row r="30" spans="2:12" ht="45" x14ac:dyDescent="0.25">
      <c r="C30" s="10" t="str">
        <v>TEST PROCEDURE</v>
      </c>
      <c r="D30" s="18" t="str">
        <v>Maintain constant head by using downhole floats.</v>
      </c>
      <c r="E30" s="6"/>
      <c r="J30" s="6"/>
      <c r="K30" s="32"/>
      <c r="L30" s="31"/>
    </row>
    <row r="31" spans="2:12" ht="150" x14ac:dyDescent="0.25">
      <c r="C31" s="10" t="str">
        <v xml:space="preserve">ACCEPTANCE CRITERIA FOR TEST TERMINATION
</v>
      </c>
      <c r="D31" s="18" t="str">
        <v>NA</v>
      </c>
      <c r="E31" s="6"/>
      <c r="J31" s="6"/>
      <c r="K31" s="32"/>
      <c r="L31" s="31"/>
    </row>
    <row r="32" spans="2:12" ht="60" x14ac:dyDescent="0.25">
      <c r="C32" s="10" t="str">
        <v>TEST PROCEDURE (WATER LEVEL MAINTENANCE, REFILL, AND MEASUREMENT INTERVALS)</v>
      </c>
      <c r="D32" s="18" t="str">
        <v>Maintain constant head by using downhole floats.</v>
      </c>
      <c r="E32" s="6"/>
      <c r="J32" s="6"/>
      <c r="K32" s="32"/>
      <c r="L32" s="31"/>
    </row>
    <row r="33" spans="3:12" ht="75" x14ac:dyDescent="0.25">
      <c r="C33" s="10" t="str">
        <v>ACCEPTANCE CRITERIA FOR TEST TERMINATION
2</v>
      </c>
      <c r="D33" s="18" t="str">
        <v>NA</v>
      </c>
      <c r="E33" s="6"/>
      <c r="J33" s="6"/>
      <c r="K33" s="32"/>
      <c r="L33" s="31"/>
    </row>
    <row r="34" spans="3:12" ht="75" x14ac:dyDescent="0.25">
      <c r="C34" s="10" t="str">
        <v>FACTORS SAFETY</v>
      </c>
      <c r="D34" s="18" t="str">
        <v>County: FS of 2 if underdrain utilized. Otherwise, see Tables D.2 - 3 and D.2 - 4
City: 2&lt;=FS&lt;=9, see Sections D.5.1 to D.5.4
El Centro: see Attachment 1 - A (which is County Appendix D)</v>
      </c>
      <c r="E34" s="6"/>
      <c r="J34" s="6"/>
      <c r="K34" s="32"/>
      <c r="L34" s="31"/>
    </row>
    <row r="35" spans="3:12" x14ac:dyDescent="0.25">
      <c r="C35" s="10" t="str">
        <v>CONVERSION FROM PERCOLATION TO INFILTRATION</v>
      </c>
      <c r="D35" s="18" t="str">
        <v>Porchet Method or USBR Drainage Manual (199c)nomographs</v>
      </c>
      <c r="E35" s="6"/>
      <c r="J35" s="6"/>
      <c r="K35" s="32"/>
      <c r="L35" s="31"/>
    </row>
    <row r="36" spans="3:12" x14ac:dyDescent="0.25">
      <c r="C36" s="10" t="str">
        <v>NOTES2</v>
      </c>
      <c r="D36" s="18" t="str">
        <v>Good for screening level results but prone to error.</v>
      </c>
      <c r="E36" s="6"/>
      <c r="J36" s="6"/>
      <c r="K36" s="32"/>
      <c r="L36" s="31"/>
    </row>
    <row r="37" spans="3:12" x14ac:dyDescent="0.25">
      <c r="C37" s="10" t="str">
        <v>SYMBOL</v>
      </c>
      <c r="D37" s="18" t="str">
        <v>✔</v>
      </c>
      <c r="E37" s="6"/>
      <c r="J37" s="6"/>
      <c r="K37" s="32"/>
      <c r="L37" s="31"/>
    </row>
    <row r="38" spans="3:12" x14ac:dyDescent="0.25">
      <c r="C38" s="10"/>
      <c r="D38" s="18"/>
      <c r="E38" s="6"/>
      <c r="J38" s="6"/>
      <c r="K38" s="32"/>
      <c r="L38" s="31"/>
    </row>
    <row r="39" spans="3:12" x14ac:dyDescent="0.25">
      <c r="C39" s="10"/>
      <c r="D39" s="18"/>
      <c r="E39" s="6"/>
      <c r="J39" s="6"/>
      <c r="K39" s="32"/>
      <c r="L39" s="31"/>
    </row>
    <row r="40" spans="3:12" x14ac:dyDescent="0.25">
      <c r="C40" s="10"/>
      <c r="D40" s="18"/>
      <c r="E40" s="6"/>
      <c r="J40" s="6"/>
      <c r="K40" s="32"/>
      <c r="L40" s="31"/>
    </row>
    <row r="41" spans="3:12" x14ac:dyDescent="0.25">
      <c r="C41" s="10"/>
      <c r="D41" s="18"/>
      <c r="E41" s="6"/>
      <c r="J41" s="6"/>
      <c r="K41" s="32"/>
      <c r="L41" s="31"/>
    </row>
    <row r="42" spans="3:12" x14ac:dyDescent="0.25">
      <c r="C42" s="10"/>
      <c r="D42" s="18"/>
      <c r="K42" s="32"/>
      <c r="L42" s="31"/>
    </row>
    <row r="43" spans="3:12" x14ac:dyDescent="0.25">
      <c r="C43" s="10"/>
      <c r="D43" s="18"/>
      <c r="K43" s="32"/>
      <c r="L43" s="31"/>
    </row>
    <row r="44" spans="3:12" x14ac:dyDescent="0.25">
      <c r="C44" s="10"/>
      <c r="D44" s="18"/>
      <c r="K44" s="32"/>
      <c r="L44" s="31"/>
    </row>
    <row r="45" spans="3:12" x14ac:dyDescent="0.25">
      <c r="C45" s="10"/>
      <c r="D45" s="18"/>
      <c r="K45" s="32"/>
      <c r="L45" s="31"/>
    </row>
    <row r="46" spans="3:12" x14ac:dyDescent="0.25">
      <c r="C46" s="10"/>
      <c r="D46" s="18"/>
      <c r="K46" s="32"/>
      <c r="L46" s="31"/>
    </row>
    <row r="47" spans="3:12" x14ac:dyDescent="0.25">
      <c r="C47" s="10"/>
      <c r="D47" s="18"/>
      <c r="K47" s="32"/>
      <c r="L47" s="31"/>
    </row>
    <row r="48" spans="3:12" x14ac:dyDescent="0.25">
      <c r="C48" s="10"/>
      <c r="D48" s="18"/>
      <c r="K48" s="32"/>
      <c r="L48" s="31"/>
    </row>
    <row r="49" spans="2:12" x14ac:dyDescent="0.25">
      <c r="C49" s="10"/>
      <c r="D49" s="18"/>
      <c r="K49" s="32"/>
      <c r="L49" s="31"/>
    </row>
    <row r="50" spans="2:12" x14ac:dyDescent="0.25">
      <c r="C50" s="10"/>
      <c r="D50" s="18"/>
      <c r="K50" s="32"/>
      <c r="L50" s="31"/>
    </row>
    <row r="51" spans="2:12" x14ac:dyDescent="0.25">
      <c r="C51" s="10"/>
      <c r="D51" s="18"/>
      <c r="K51" s="32"/>
      <c r="L51" s="31"/>
    </row>
    <row r="52" spans="2:12" x14ac:dyDescent="0.25">
      <c r="C52" s="10"/>
      <c r="D52" s="18"/>
      <c r="K52" s="32"/>
      <c r="L52" s="31"/>
    </row>
    <row r="53" spans="2:12" x14ac:dyDescent="0.25">
      <c r="C53" s="10"/>
      <c r="D53" s="18"/>
      <c r="K53" s="32"/>
      <c r="L53" s="31"/>
    </row>
    <row r="54" spans="2:12" x14ac:dyDescent="0.25">
      <c r="C54" s="10"/>
      <c r="D54" s="18"/>
      <c r="K54" s="32"/>
      <c r="L54" s="31"/>
    </row>
    <row r="55" spans="2:12" x14ac:dyDescent="0.25">
      <c r="C55" s="10"/>
      <c r="D55" s="18"/>
      <c r="K55" s="32"/>
      <c r="L55" s="31"/>
    </row>
    <row r="56" spans="2:12" x14ac:dyDescent="0.25">
      <c r="C56" s="10"/>
      <c r="D56" s="18"/>
      <c r="K56" s="32"/>
      <c r="L56" s="31"/>
    </row>
    <row r="57" spans="2:12" x14ac:dyDescent="0.25">
      <c r="D57" s="3"/>
    </row>
    <row r="58" spans="2:12" ht="18.75" x14ac:dyDescent="0.3">
      <c r="B58" s="20"/>
      <c r="C58" s="2"/>
      <c r="D58" s="3"/>
    </row>
  </sheetData>
  <sheetProtection algorithmName="SHA-512" hashValue="BiaG7zWQ5l/NgI4FMkdxY3dofuDrflagmMNx5VfEl+yU1TFkhq847oCcr8ShsIwwOn2NCApL19ddbt+ln7pELg==" saltValue="lIr5zvKYnSjs59MdiSoL4Q==" spinCount="100000" sheet="1" objects="1" scenarios="1"/>
  <protectedRanges>
    <protectedRange sqref="D16" name="OutputSelector"/>
    <protectedRange sqref="D11:D14" name="InputSelection"/>
  </protectedRanges>
  <mergeCells count="1">
    <mergeCell ref="B8:D8"/>
  </mergeCells>
  <conditionalFormatting sqref="D12:D16">
    <cfRule type="expression" dxfId="5" priority="3">
      <formula>$E12="❗"</formula>
    </cfRule>
  </conditionalFormatting>
  <conditionalFormatting sqref="E12:E14">
    <cfRule type="containsText" dxfId="4" priority="4" operator="containsText" text="❗">
      <formula>NOT(ISERROR(SEARCH("❗",E12)))</formula>
    </cfRule>
  </conditionalFormatting>
  <dataValidations count="5">
    <dataValidation allowBlank="1" showInputMessage="1" showErrorMessage="1" sqref="B17" xr:uid="{9035DF28-B978-49BA-A2EC-2C111438CDC0}"/>
    <dataValidation type="list" allowBlank="1" showInputMessage="1" showErrorMessage="1" sqref="D12" xr:uid="{6A780CA5-D7B0-4A77-B3D4-7FC5D1F81AA9}">
      <formula1>_xlfn.ANCHORARRAY($F$12)</formula1>
    </dataValidation>
    <dataValidation type="list" allowBlank="1" showInputMessage="1" showErrorMessage="1" sqref="D13" xr:uid="{AB560F41-8DFC-4C3D-9D6E-C3A82848D4D2}">
      <formula1>_xlfn.ANCHORARRAY($F$13)</formula1>
    </dataValidation>
    <dataValidation type="list" allowBlank="1" showInputMessage="1" showErrorMessage="1" sqref="D14" xr:uid="{BF3B3A4E-7237-4D6B-B29B-2CA8F58874BD}">
      <formula1>_xlfn.ANCHORARRAY($F$14)</formula1>
    </dataValidation>
    <dataValidation type="list" allowBlank="1" showInputMessage="1" showErrorMessage="1" promptTitle="tooltip example" prompt="explanation of what this parameter does" sqref="D11" xr:uid="{1AA52C1A-B94B-467B-B324-6C5D67312CF9}">
      <formula1>_xlfn.ANCHORARRAY($F$11)</formula1>
    </dataValidation>
  </dataValidations>
  <hyperlinks>
    <hyperlink ref="C3" location="userinputs" display="userinputs" xr:uid="{F1B63A26-215A-4D48-99A5-75126A864293}"/>
    <hyperlink ref="C2" location="'How to Use'!A1" display="Instruction" xr:uid="{D30D9178-3D88-45BF-BA8E-7AA08960AD7B}"/>
    <hyperlink ref="C5" location="approvedagencymethods" display="Approved Agency Methods" xr:uid="{928D1ED2-1DD1-4053-B217-ECFEB20CAFD8}"/>
    <hyperlink ref="C6" location="'Methods (DB)'!A1" display="'Methods (DB)'!A1" xr:uid="{C6EA8D24-EF86-4954-9495-714E9545D2D2}"/>
    <hyperlink ref="C7" r:id="rId1" display="📝 Submit new record or changes" xr:uid="{C3445A7E-5920-4BFD-A88A-78675C45C270}"/>
    <hyperlink ref="C4" location="blah" display="blah" xr:uid="{1763F283-1D74-41D2-B1A8-9642AE2FEC2A}"/>
  </hyperlinks>
  <printOptions horizontalCentered="1"/>
  <pageMargins left="0.7" right="0.7" top="0.75" bottom="0.75" header="0.3" footer="0.3"/>
  <pageSetup scale="67" fitToHeight="0" orientation="portrait"/>
  <rowBreaks count="1" manualBreakCount="1">
    <brk id="57" min="1" max="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431E0-EB43-442F-842D-BE24AC843262}">
  <sheetPr>
    <pageSetUpPr fitToPage="1"/>
  </sheetPr>
  <dimension ref="B1:AN51"/>
  <sheetViews>
    <sheetView showGridLines="0" topLeftCell="A3" zoomScale="70" zoomScaleNormal="70" workbookViewId="0">
      <selection activeCell="G20" sqref="G20"/>
    </sheetView>
  </sheetViews>
  <sheetFormatPr defaultRowHeight="15" x14ac:dyDescent="0.25"/>
  <cols>
    <col min="1" max="1" width="2.5703125" customWidth="1"/>
    <col min="2" max="2" width="37.28515625" bestFit="1" customWidth="1"/>
    <col min="3" max="3" width="5.7109375" bestFit="1" customWidth="1"/>
    <col min="4" max="4" width="2.7109375" customWidth="1"/>
    <col min="5" max="5" width="76.42578125" customWidth="1"/>
    <col min="6" max="24" width="6.28515625" customWidth="1"/>
    <col min="25" max="25" width="16" bestFit="1" customWidth="1"/>
    <col min="26" max="26" width="20.5703125" bestFit="1" customWidth="1"/>
    <col min="27" max="27" width="36.7109375" customWidth="1"/>
    <col min="28" max="40" width="6.7109375" customWidth="1"/>
  </cols>
  <sheetData>
    <row r="1" spans="2:24" x14ac:dyDescent="0.25">
      <c r="E1" s="74" t="s">
        <v>12</v>
      </c>
    </row>
    <row r="3" spans="2:24" ht="45" customHeight="1" x14ac:dyDescent="0.25">
      <c r="E3" s="79" t="str" cm="1">
        <f t="array" ref="E3:X17">_xlfn.LET(_xlpm.agency, Database[[#All],[Agency Name or Document]], _xlpm.testtype, Database[[#All],[General Class]], _xlpm.testmethod, Database[[#All],[Test Name (Generalized)]], _xlpm.id, Database[[#All],[ID]],
  _xlpm.matrix_raw, _xlfn.PIVOTBY(_xlpm.agency,_xlfn.HSTACK(_xlpm.testtype, _xlpm.testmethod),_xlpm.id, _xlfn.LAMBDA(_xlpm.a, _xlfn.TEXTJOIN(",",TRUE,_xlpm.a)),3,0,,0),
  _xlpm.header, _xlfn.TAKE(_xlpm.matrix_raw,4),
  _xlpm.rows, _xlfn.DROP(_xlpm.matrix_raw, 4),
  _xlpm.sub, TRANSPOSE(_xlfn.TEXTSPLIT(INDEX(_xlpm.header,1,2),", "))&amp; " →",
  _xlpm.headerrow, _xlfn.DROP(_xlpm.header, 3),
  _xlpm.headernew, _xlfn.HSTACK(_xlpm.sub, _xlfn.DROP(_xlfn.DROP(_xlfn.DROP(_xlpm.header,1), -1), , 1)),
  _xlpm.output, _xlfn.VSTACK(_xlpm.headernew, _xlpm.headerrow, _xlfn.IFS(_xlpm.rows="", "-", TRUE, _xlpm.rows)),
_xlpm.output
)</f>
        <v>General Class →</v>
      </c>
      <c r="F3" s="80" t="str">
        <v>Borehole/Well</v>
      </c>
      <c r="G3" s="81" t="str">
        <v>Borehole/Well</v>
      </c>
      <c r="H3" s="81" t="str">
        <v>Borehole/Well</v>
      </c>
      <c r="I3" s="81" t="str">
        <v>Borehole/Well</v>
      </c>
      <c r="J3" s="81" t="str">
        <v>Borehole/Well</v>
      </c>
      <c r="K3" s="81" t="str">
        <v>Borehole/Well</v>
      </c>
      <c r="L3" s="81" t="str">
        <v>Excavation</v>
      </c>
      <c r="M3" s="81" t="str">
        <v>Excavation</v>
      </c>
      <c r="N3" s="81" t="str">
        <v>Excavation</v>
      </c>
      <c r="O3" s="81" t="str">
        <v>Indirect Measurement</v>
      </c>
      <c r="P3" s="81" t="str">
        <v>Indirect Measurement</v>
      </c>
      <c r="Q3" s="81" t="str">
        <v>Pilot</v>
      </c>
      <c r="R3" s="81" t="str">
        <v>Pilot</v>
      </c>
      <c r="S3" s="81" t="str">
        <v>Surface</v>
      </c>
      <c r="T3" s="81" t="str">
        <v>Surface</v>
      </c>
      <c r="U3" s="81" t="str">
        <v>Surface</v>
      </c>
      <c r="V3" s="81" t="str">
        <v>Surface</v>
      </c>
      <c r="W3" s="81" t="str">
        <v>Surface</v>
      </c>
      <c r="X3" s="82" t="str">
        <v>Surface</v>
      </c>
    </row>
    <row r="4" spans="2:24" ht="93" customHeight="1" x14ac:dyDescent="0.25">
      <c r="B4" s="17" t="s">
        <v>391</v>
      </c>
      <c r="E4" s="83" t="str">
        <v>Test Name (Generalized) →</v>
      </c>
      <c r="F4" s="84" t="str">
        <v>Borehole Percolation Falling Head</v>
      </c>
      <c r="G4" s="85" t="str">
        <v>Borehole Percolation Test - Leach</v>
      </c>
      <c r="H4" s="85" t="str">
        <v>Hydraulic Conductivity Using Borehole Infiltration</v>
      </c>
      <c r="I4" s="85" t="str">
        <v>Standpipe Constant Head</v>
      </c>
      <c r="J4" s="85" t="str">
        <v>Standpipe Falling Head</v>
      </c>
      <c r="K4" s="85" t="str">
        <v>Well Permeameter Constant Head</v>
      </c>
      <c r="L4" s="85" t="str">
        <v>Open Pit Falling Head</v>
      </c>
      <c r="M4" s="85" t="str">
        <v>Shallow Pit Test</v>
      </c>
      <c r="N4" s="85" t="str">
        <v>Simple Open Pit Percolation Test</v>
      </c>
      <c r="O4" s="85" t="str">
        <v>Correlation</v>
      </c>
      <c r="P4" s="85" t="str">
        <v>Mapping</v>
      </c>
      <c r="Q4" s="85" t="str">
        <v>Large-scale Pilot</v>
      </c>
      <c r="R4" s="85" t="str">
        <v>Small-scale Pilot</v>
      </c>
      <c r="S4" s="85" t="str">
        <v>Caltrans CTM 749 and 750</v>
      </c>
      <c r="T4" s="85" t="str">
        <v>Double Ring Infiltrometer</v>
      </c>
      <c r="U4" s="85" t="str">
        <v>Double Ring Infiltrometer with Sealed Inner Ring</v>
      </c>
      <c r="V4" s="85" t="str">
        <v>Modified Philip Dunne Infiltrometer</v>
      </c>
      <c r="W4" s="85" t="str">
        <v>Simple Infiltration</v>
      </c>
      <c r="X4" s="86" t="str">
        <v>Single-Ring Infiltrometer</v>
      </c>
    </row>
    <row r="5" spans="2:24" x14ac:dyDescent="0.25">
      <c r="B5" s="75" t="s">
        <v>385</v>
      </c>
      <c r="E5" s="87" t="str">
        <v>Agency Name or Document</v>
      </c>
      <c r="F5" s="88" t="str">
        <v>ID</v>
      </c>
      <c r="G5" s="89" t="str">
        <v>ID</v>
      </c>
      <c r="H5" s="89" t="str">
        <v>ID</v>
      </c>
      <c r="I5" s="89" t="str">
        <v>ID</v>
      </c>
      <c r="J5" s="89" t="str">
        <v>ID</v>
      </c>
      <c r="K5" s="89" t="str">
        <v>ID</v>
      </c>
      <c r="L5" s="89" t="str">
        <v>ID</v>
      </c>
      <c r="M5" s="89" t="str">
        <v>ID</v>
      </c>
      <c r="N5" s="89" t="str">
        <v>ID</v>
      </c>
      <c r="O5" s="89" t="str">
        <v>ID</v>
      </c>
      <c r="P5" s="89" t="str">
        <v>ID</v>
      </c>
      <c r="Q5" s="89" t="str">
        <v>ID</v>
      </c>
      <c r="R5" s="89" t="str">
        <v>ID</v>
      </c>
      <c r="S5" s="89" t="str">
        <v>ID</v>
      </c>
      <c r="T5" s="89" t="str">
        <v>ID</v>
      </c>
      <c r="U5" s="89" t="str">
        <v>ID</v>
      </c>
      <c r="V5" s="89" t="str">
        <v>ID</v>
      </c>
      <c r="W5" s="89" t="str">
        <v>ID</v>
      </c>
      <c r="X5" s="90" t="str">
        <v>ID</v>
      </c>
    </row>
    <row r="6" spans="2:24" x14ac:dyDescent="0.25">
      <c r="B6" s="76" t="s">
        <v>386</v>
      </c>
      <c r="E6" s="91" t="str">
        <v>City of Barstow</v>
      </c>
      <c r="F6" s="92" t="str">
        <v>45,47</v>
      </c>
      <c r="G6" s="93" t="str">
        <v>40,42</v>
      </c>
      <c r="H6" s="93" t="str">
        <v>-</v>
      </c>
      <c r="I6" s="93" t="str">
        <v>-</v>
      </c>
      <c r="J6" s="93" t="str">
        <v>-</v>
      </c>
      <c r="K6" s="93" t="str">
        <v>-</v>
      </c>
      <c r="L6" s="93" t="str">
        <v>-</v>
      </c>
      <c r="M6" s="93" t="str">
        <v>-</v>
      </c>
      <c r="N6" s="93" t="str">
        <v>-</v>
      </c>
      <c r="O6" s="93" t="str">
        <v>-</v>
      </c>
      <c r="P6" s="93" t="str">
        <v>-</v>
      </c>
      <c r="Q6" s="93" t="str">
        <v>-</v>
      </c>
      <c r="R6" s="93" t="str">
        <v>-</v>
      </c>
      <c r="S6" s="93" t="str">
        <v>-</v>
      </c>
      <c r="T6" s="93" t="str">
        <v>-</v>
      </c>
      <c r="U6" s="93" t="str">
        <v>-</v>
      </c>
      <c r="V6" s="93" t="str">
        <v>-</v>
      </c>
      <c r="W6" s="93" t="str">
        <v>-</v>
      </c>
      <c r="X6" s="94" t="str">
        <v>-</v>
      </c>
    </row>
    <row r="7" spans="2:24" x14ac:dyDescent="0.25">
      <c r="B7" s="76" t="s">
        <v>390</v>
      </c>
      <c r="E7" s="91" t="str">
        <v>City of El Centro</v>
      </c>
      <c r="F7" s="92" t="str">
        <v>34</v>
      </c>
      <c r="G7" s="93" t="str">
        <v>-</v>
      </c>
      <c r="H7" s="93" t="str">
        <v>-</v>
      </c>
      <c r="I7" s="93" t="str">
        <v>-</v>
      </c>
      <c r="J7" s="93" t="str">
        <v>-</v>
      </c>
      <c r="K7" s="93" t="str">
        <v>57</v>
      </c>
      <c r="L7" s="93" t="str">
        <v>3</v>
      </c>
      <c r="M7" s="93" t="str">
        <v>-</v>
      </c>
      <c r="N7" s="93" t="str">
        <v>9</v>
      </c>
      <c r="O7" s="93" t="str">
        <v>72</v>
      </c>
      <c r="P7" s="93" t="str">
        <v>75</v>
      </c>
      <c r="Q7" s="93" t="str">
        <v>61</v>
      </c>
      <c r="R7" s="93" t="str">
        <v>66</v>
      </c>
      <c r="S7" s="93" t="str">
        <v>-</v>
      </c>
      <c r="T7" s="93" t="str">
        <v>-</v>
      </c>
      <c r="U7" s="93" t="str">
        <v>-</v>
      </c>
      <c r="V7" s="93" t="str">
        <v>-</v>
      </c>
      <c r="W7" s="93" t="str">
        <v>-</v>
      </c>
      <c r="X7" s="94" t="str">
        <v>-</v>
      </c>
    </row>
    <row r="8" spans="2:24" x14ac:dyDescent="0.25">
      <c r="B8" s="76" t="s">
        <v>388</v>
      </c>
      <c r="E8" s="91" t="str">
        <v>City of Montclair - Department of Public Works, Engineering Division</v>
      </c>
      <c r="F8" s="92" t="str">
        <v>-</v>
      </c>
      <c r="G8" s="93" t="str">
        <v>-</v>
      </c>
      <c r="H8" s="93" t="str">
        <v>-</v>
      </c>
      <c r="I8" s="93" t="str">
        <v>-</v>
      </c>
      <c r="J8" s="93" t="str">
        <v>-</v>
      </c>
      <c r="K8" s="93" t="str">
        <v>-</v>
      </c>
      <c r="L8" s="93" t="str">
        <v>-</v>
      </c>
      <c r="M8" s="93" t="str">
        <v>-</v>
      </c>
      <c r="N8" s="93" t="str">
        <v>-</v>
      </c>
      <c r="O8" s="93" t="str">
        <v>-</v>
      </c>
      <c r="P8" s="93" t="str">
        <v>-</v>
      </c>
      <c r="Q8" s="93" t="str">
        <v>-</v>
      </c>
      <c r="R8" s="93" t="str">
        <v>-</v>
      </c>
      <c r="S8" s="93" t="str">
        <v>-</v>
      </c>
      <c r="T8" s="93" t="str">
        <v>15</v>
      </c>
      <c r="U8" s="93" t="str">
        <v>-</v>
      </c>
      <c r="V8" s="93" t="str">
        <v>-</v>
      </c>
      <c r="W8" s="93" t="str">
        <v>-</v>
      </c>
      <c r="X8" s="94" t="str">
        <v>-</v>
      </c>
    </row>
    <row r="9" spans="2:24" x14ac:dyDescent="0.25">
      <c r="B9" s="75" t="s">
        <v>387</v>
      </c>
      <c r="E9" s="91" t="str">
        <v>City of San Diego</v>
      </c>
      <c r="F9" s="92" t="str">
        <v>33</v>
      </c>
      <c r="G9" s="93" t="str">
        <v>-</v>
      </c>
      <c r="H9" s="93" t="str">
        <v>-</v>
      </c>
      <c r="I9" s="93" t="str">
        <v>-</v>
      </c>
      <c r="J9" s="93" t="str">
        <v>-</v>
      </c>
      <c r="K9" s="93" t="str">
        <v>56</v>
      </c>
      <c r="L9" s="93" t="str">
        <v>2</v>
      </c>
      <c r="M9" s="93" t="str">
        <v>-</v>
      </c>
      <c r="N9" s="93" t="str">
        <v>8</v>
      </c>
      <c r="O9" s="93" t="str">
        <v>71</v>
      </c>
      <c r="P9" s="93" t="str">
        <v>74</v>
      </c>
      <c r="Q9" s="93" t="str">
        <v>60</v>
      </c>
      <c r="R9" s="93" t="str">
        <v>65</v>
      </c>
      <c r="S9" s="93" t="str">
        <v>-</v>
      </c>
      <c r="T9" s="93" t="str">
        <v>-</v>
      </c>
      <c r="U9" s="93" t="str">
        <v>-</v>
      </c>
      <c r="V9" s="93" t="str">
        <v>-</v>
      </c>
      <c r="W9" s="93" t="str">
        <v>-</v>
      </c>
      <c r="X9" s="94" t="str">
        <v>-</v>
      </c>
    </row>
    <row r="10" spans="2:24" x14ac:dyDescent="0.25">
      <c r="B10" s="76" t="s">
        <v>389</v>
      </c>
      <c r="E10" s="91" t="str">
        <v>City of Vista</v>
      </c>
      <c r="F10" s="92" t="str">
        <v>28</v>
      </c>
      <c r="G10" s="93" t="str">
        <v>-</v>
      </c>
      <c r="H10" s="93" t="str">
        <v>-</v>
      </c>
      <c r="I10" s="93" t="str">
        <v>-</v>
      </c>
      <c r="J10" s="93" t="str">
        <v>-</v>
      </c>
      <c r="K10" s="93" t="str">
        <v>58</v>
      </c>
      <c r="L10" s="93" t="str">
        <v>4</v>
      </c>
      <c r="M10" s="93" t="str">
        <v>-</v>
      </c>
      <c r="N10" s="93" t="str">
        <v>10</v>
      </c>
      <c r="O10" s="93" t="str">
        <v>-</v>
      </c>
      <c r="P10" s="93" t="str">
        <v>-</v>
      </c>
      <c r="Q10" s="93" t="str">
        <v>63</v>
      </c>
      <c r="R10" s="93" t="str">
        <v>68</v>
      </c>
      <c r="S10" s="93" t="str">
        <v>-</v>
      </c>
      <c r="T10" s="93" t="str">
        <v>16</v>
      </c>
      <c r="U10" s="93" t="str">
        <v>-</v>
      </c>
      <c r="V10" s="93" t="str">
        <v>-</v>
      </c>
      <c r="W10" s="93" t="str">
        <v>-</v>
      </c>
      <c r="X10" s="94" t="str">
        <v>24</v>
      </c>
    </row>
    <row r="11" spans="2:24" x14ac:dyDescent="0.25">
      <c r="E11" s="91" t="str">
        <v xml:space="preserve">City/County of San Francisco
Department of Water, Power &amp; Sewer </v>
      </c>
      <c r="F11" s="92" t="str">
        <v>44</v>
      </c>
      <c r="G11" s="93" t="str">
        <v>-</v>
      </c>
      <c r="H11" s="93" t="str">
        <v>-</v>
      </c>
      <c r="I11" s="93" t="str">
        <v>-</v>
      </c>
      <c r="J11" s="93" t="str">
        <v>-</v>
      </c>
      <c r="K11" s="93" t="str">
        <v>-</v>
      </c>
      <c r="L11" s="93" t="str">
        <v>-</v>
      </c>
      <c r="M11" s="93" t="str">
        <v>-</v>
      </c>
      <c r="N11" s="93" t="str">
        <v>-</v>
      </c>
      <c r="O11" s="93" t="str">
        <v>69</v>
      </c>
      <c r="P11" s="93" t="str">
        <v>-</v>
      </c>
      <c r="Q11" s="93" t="str">
        <v>62</v>
      </c>
      <c r="R11" s="93" t="str">
        <v>67</v>
      </c>
      <c r="S11" s="93" t="str">
        <v>-</v>
      </c>
      <c r="T11" s="93" t="str">
        <v>14</v>
      </c>
      <c r="U11" s="93" t="str">
        <v>-</v>
      </c>
      <c r="V11" s="93" t="str">
        <v>-</v>
      </c>
      <c r="W11" s="93" t="str">
        <v>6</v>
      </c>
      <c r="X11" s="94" t="str">
        <v>-</v>
      </c>
    </row>
    <row r="12" spans="2:24" x14ac:dyDescent="0.25">
      <c r="E12" s="91" t="str">
        <v>County of San Bernardino</v>
      </c>
      <c r="F12" s="92" t="str">
        <v>31,37,46,48</v>
      </c>
      <c r="G12" s="93" t="str">
        <v>41,43</v>
      </c>
      <c r="H12" s="93" t="str">
        <v>52</v>
      </c>
      <c r="I12" s="93" t="str">
        <v>-</v>
      </c>
      <c r="J12" s="93" t="str">
        <v>-</v>
      </c>
      <c r="K12" s="93" t="str">
        <v>-</v>
      </c>
      <c r="L12" s="93" t="str">
        <v>-</v>
      </c>
      <c r="M12" s="93" t="str">
        <v>-</v>
      </c>
      <c r="N12" s="93" t="str">
        <v>-</v>
      </c>
      <c r="O12" s="93" t="str">
        <v>-</v>
      </c>
      <c r="P12" s="93" t="str">
        <v>-</v>
      </c>
      <c r="Q12" s="93" t="str">
        <v>-</v>
      </c>
      <c r="R12" s="93" t="str">
        <v>-</v>
      </c>
      <c r="S12" s="93" t="str">
        <v>27</v>
      </c>
      <c r="T12" s="93" t="str">
        <v>13</v>
      </c>
      <c r="U12" s="93" t="str">
        <v>19</v>
      </c>
      <c r="V12" s="93" t="str">
        <v>22</v>
      </c>
      <c r="W12" s="93" t="str">
        <v>-</v>
      </c>
      <c r="X12" s="94" t="str">
        <v>-</v>
      </c>
    </row>
    <row r="13" spans="2:24" x14ac:dyDescent="0.25">
      <c r="E13" s="91" t="str">
        <v>County of San Diego</v>
      </c>
      <c r="F13" s="92" t="str">
        <v>32</v>
      </c>
      <c r="G13" s="93" t="str">
        <v>-</v>
      </c>
      <c r="H13" s="93" t="str">
        <v>-</v>
      </c>
      <c r="I13" s="93" t="str">
        <v>-</v>
      </c>
      <c r="J13" s="93" t="str">
        <v>-</v>
      </c>
      <c r="K13" s="93" t="str">
        <v>55</v>
      </c>
      <c r="L13" s="93" t="str">
        <v>1</v>
      </c>
      <c r="M13" s="93" t="str">
        <v>-</v>
      </c>
      <c r="N13" s="93" t="str">
        <v>7</v>
      </c>
      <c r="O13" s="93" t="str">
        <v>70</v>
      </c>
      <c r="P13" s="93" t="str">
        <v>73</v>
      </c>
      <c r="Q13" s="93" t="str">
        <v>59</v>
      </c>
      <c r="R13" s="93" t="str">
        <v>64</v>
      </c>
      <c r="S13" s="93" t="str">
        <v>-</v>
      </c>
      <c r="T13" s="93" t="str">
        <v>-</v>
      </c>
      <c r="U13" s="93" t="str">
        <v>-</v>
      </c>
      <c r="V13" s="93" t="str">
        <v>-</v>
      </c>
      <c r="W13" s="93" t="str">
        <v>-</v>
      </c>
      <c r="X13" s="94" t="str">
        <v>-</v>
      </c>
    </row>
    <row r="14" spans="2:24" x14ac:dyDescent="0.25">
      <c r="E14" s="91" t="str">
        <v>Los Angeles County Public Works, Geotechnical  and Materials Engineering Division</v>
      </c>
      <c r="F14" s="92" t="str">
        <v>38,39</v>
      </c>
      <c r="G14" s="93" t="str">
        <v>-</v>
      </c>
      <c r="H14" s="93" t="str">
        <v>-</v>
      </c>
      <c r="I14" s="93" t="str">
        <v>-</v>
      </c>
      <c r="J14" s="93" t="str">
        <v>-</v>
      </c>
      <c r="K14" s="93" t="str">
        <v>-</v>
      </c>
      <c r="L14" s="93" t="str">
        <v>-</v>
      </c>
      <c r="M14" s="93" t="str">
        <v>5</v>
      </c>
      <c r="N14" s="93" t="str">
        <v>-</v>
      </c>
      <c r="O14" s="93" t="str">
        <v>-</v>
      </c>
      <c r="P14" s="93" t="str">
        <v>-</v>
      </c>
      <c r="Q14" s="93" t="str">
        <v>-</v>
      </c>
      <c r="R14" s="93" t="str">
        <v>-</v>
      </c>
      <c r="S14" s="93" t="str">
        <v>-</v>
      </c>
      <c r="T14" s="93" t="str">
        <v>-</v>
      </c>
      <c r="U14" s="93" t="str">
        <v>-</v>
      </c>
      <c r="V14" s="93" t="str">
        <v>-</v>
      </c>
      <c r="W14" s="93" t="str">
        <v>-</v>
      </c>
      <c r="X14" s="94" t="str">
        <v>-</v>
      </c>
    </row>
    <row r="15" spans="2:24" x14ac:dyDescent="0.25">
      <c r="E15" s="91" t="str">
        <v>Orange</v>
      </c>
      <c r="F15" s="92" t="str">
        <v>29,35</v>
      </c>
      <c r="G15" s="93" t="str">
        <v>-</v>
      </c>
      <c r="H15" s="93" t="str">
        <v>50</v>
      </c>
      <c r="I15" s="93" t="str">
        <v>-</v>
      </c>
      <c r="J15" s="93" t="str">
        <v>-</v>
      </c>
      <c r="K15" s="93" t="str">
        <v>-</v>
      </c>
      <c r="L15" s="93" t="str">
        <v>-</v>
      </c>
      <c r="M15" s="93" t="str">
        <v>-</v>
      </c>
      <c r="N15" s="93" t="str">
        <v>-</v>
      </c>
      <c r="O15" s="93" t="str">
        <v>-</v>
      </c>
      <c r="P15" s="93" t="str">
        <v>-</v>
      </c>
      <c r="Q15" s="93" t="str">
        <v>-</v>
      </c>
      <c r="R15" s="93" t="str">
        <v>-</v>
      </c>
      <c r="S15" s="93" t="str">
        <v>25</v>
      </c>
      <c r="T15" s="93" t="str">
        <v>11</v>
      </c>
      <c r="U15" s="93" t="str">
        <v>17</v>
      </c>
      <c r="V15" s="93" t="str">
        <v>20</v>
      </c>
      <c r="W15" s="93" t="str">
        <v>-</v>
      </c>
      <c r="X15" s="94" t="str">
        <v>-</v>
      </c>
    </row>
    <row r="16" spans="2:24" x14ac:dyDescent="0.25">
      <c r="E16" s="91" t="str">
        <v>Riverside</v>
      </c>
      <c r="F16" s="92" t="str">
        <v>30,36</v>
      </c>
      <c r="G16" s="93" t="str">
        <v>-</v>
      </c>
      <c r="H16" s="93" t="str">
        <v>51</v>
      </c>
      <c r="I16" s="93" t="str">
        <v>-</v>
      </c>
      <c r="J16" s="93" t="str">
        <v>-</v>
      </c>
      <c r="K16" s="93" t="str">
        <v>-</v>
      </c>
      <c r="L16" s="93" t="str">
        <v>-</v>
      </c>
      <c r="M16" s="93" t="str">
        <v>-</v>
      </c>
      <c r="N16" s="93" t="str">
        <v>-</v>
      </c>
      <c r="O16" s="93" t="str">
        <v>-</v>
      </c>
      <c r="P16" s="93" t="str">
        <v>-</v>
      </c>
      <c r="Q16" s="93" t="str">
        <v>-</v>
      </c>
      <c r="R16" s="93" t="str">
        <v>-</v>
      </c>
      <c r="S16" s="93" t="str">
        <v>26</v>
      </c>
      <c r="T16" s="93" t="str">
        <v>12</v>
      </c>
      <c r="U16" s="93" t="str">
        <v>18</v>
      </c>
      <c r="V16" s="93" t="str">
        <v>21</v>
      </c>
      <c r="W16" s="93" t="str">
        <v>-</v>
      </c>
      <c r="X16" s="94" t="str">
        <v>-</v>
      </c>
    </row>
    <row r="17" spans="4:40" x14ac:dyDescent="0.25">
      <c r="E17" s="95" t="str">
        <v>U.S. Army Corps of Engineers</v>
      </c>
      <c r="F17" s="96" t="str">
        <v>49</v>
      </c>
      <c r="G17" s="97" t="str">
        <v>-</v>
      </c>
      <c r="H17" s="97" t="str">
        <v>-</v>
      </c>
      <c r="I17" s="97" t="str">
        <v>53</v>
      </c>
      <c r="J17" s="97" t="str">
        <v>54</v>
      </c>
      <c r="K17" s="97" t="str">
        <v>-</v>
      </c>
      <c r="L17" s="97" t="str">
        <v>23</v>
      </c>
      <c r="M17" s="97" t="str">
        <v>-</v>
      </c>
      <c r="N17" s="97" t="str">
        <v>-</v>
      </c>
      <c r="O17" s="97" t="str">
        <v>-</v>
      </c>
      <c r="P17" s="97" t="str">
        <v>-</v>
      </c>
      <c r="Q17" s="97" t="str">
        <v>-</v>
      </c>
      <c r="R17" s="97" t="str">
        <v>-</v>
      </c>
      <c r="S17" s="97" t="str">
        <v>-</v>
      </c>
      <c r="T17" s="97" t="str">
        <v>-</v>
      </c>
      <c r="U17" s="97" t="str">
        <v>-</v>
      </c>
      <c r="V17" s="97" t="str">
        <v>-</v>
      </c>
      <c r="W17" s="97" t="str">
        <v>-</v>
      </c>
      <c r="X17" s="98" t="str">
        <v>-</v>
      </c>
    </row>
    <row r="20" spans="4:40" ht="210" x14ac:dyDescent="0.25">
      <c r="E20" s="73" t="s">
        <v>13</v>
      </c>
      <c r="F20" s="25" t="str" cm="1">
        <f t="array" ref="F20:X20">TRANSPOSE(_xlfn._xlws.SORT(_xlfn.UNIQUE(Database[General Class]&amp;CHAR(10)&amp;" ▶ "&amp;Database[Test Name (Generalized)])))</f>
        <v>Borehole/Well
 ▶ Borehole Percolation Falling Head</v>
      </c>
      <c r="G20" s="25" t="str">
        <v>Borehole/Well
 ▶ Borehole Percolation Test - Leach</v>
      </c>
      <c r="H20" s="25" t="str">
        <v>Borehole/Well
 ▶ Hydraulic Conductivity Using Borehole Infiltration</v>
      </c>
      <c r="I20" s="25" t="str">
        <v>Borehole/Well
 ▶ Standpipe Constant Head</v>
      </c>
      <c r="J20" s="25" t="str">
        <v>Borehole/Well
 ▶ Standpipe Falling Head</v>
      </c>
      <c r="K20" s="25" t="str">
        <v>Borehole/Well
 ▶ Well Permeameter Constant Head</v>
      </c>
      <c r="L20" s="25" t="str">
        <v>Excavation
 ▶ Open Pit Falling Head</v>
      </c>
      <c r="M20" s="25" t="str">
        <v>Excavation
 ▶ Shallow Pit Test</v>
      </c>
      <c r="N20" s="25" t="str">
        <v>Excavation
 ▶ Simple Open Pit Percolation Test</v>
      </c>
      <c r="O20" s="25" t="str">
        <v>Indirect Measurement
 ▶ Correlation</v>
      </c>
      <c r="P20" s="25" t="str">
        <v>Indirect Measurement
 ▶ Mapping</v>
      </c>
      <c r="Q20" s="25" t="str">
        <v>Pilot
 ▶ Large-scale Pilot</v>
      </c>
      <c r="R20" s="25" t="str">
        <v>Pilot
 ▶ Small-scale Pilot</v>
      </c>
      <c r="S20" s="25" t="str">
        <v>Surface
 ▶ Caltrans CTM 749 and 750</v>
      </c>
      <c r="T20" s="25" t="str">
        <v>Surface
 ▶ Double Ring Infiltrometer</v>
      </c>
      <c r="U20" s="25" t="str">
        <v>Surface
 ▶ Double Ring Infiltrometer with Sealed Inner Ring</v>
      </c>
      <c r="V20" s="25" t="str">
        <v>Surface
 ▶ Modified Philip Dunne Infiltrometer</v>
      </c>
      <c r="W20" s="25" t="str">
        <v>Surface
 ▶ Simple Infiltration</v>
      </c>
      <c r="X20" s="27" t="str">
        <v>Surface
 ▶ Single-Ring Infiltrometer</v>
      </c>
    </row>
    <row r="21" spans="4:40" x14ac:dyDescent="0.25">
      <c r="D21" s="5"/>
      <c r="E21" s="15" t="str" cm="1">
        <f t="array" ref="E21:E32">_xlfn._xlws.SORT(_xlfn.UNIQUE(Database[Agency Name or Document]))</f>
        <v>City of Barstow</v>
      </c>
      <c r="F21" s="1" cm="1">
        <f t="array" ref="F21">_xlfn.XLOOKUP($E21&amp;"||"&amp;F$20,Database[Agency Name or Document] &amp; "||" &amp; Database[General Class] &amp; CHAR(10) &amp; " ▶ " &amp; Database[Test Name (Generalized)], Database[ID], "-")</f>
        <v>45</v>
      </c>
      <c r="G21" s="1" cm="1">
        <f t="array" ref="G21">_xlfn.XLOOKUP($E21&amp;"||"&amp;G$20,Database[Agency Name or Document] &amp; "||" &amp; Database[General Class] &amp; CHAR(10) &amp; " ▶ " &amp; Database[Test Name (Generalized)], Database[ID], "-")</f>
        <v>40</v>
      </c>
      <c r="H21" s="1" t="str" cm="1">
        <f t="array" ref="H21">_xlfn.XLOOKUP($E21&amp;"||"&amp;H$20,Database[Agency Name or Document] &amp; "||" &amp; Database[General Class] &amp; CHAR(10) &amp; " ▶ " &amp; Database[Test Name (Generalized)], Database[ID], "-")</f>
        <v>-</v>
      </c>
      <c r="I21" s="1" t="str" cm="1">
        <f t="array" ref="I21">_xlfn.XLOOKUP($E21&amp;"||"&amp;I$20,Database[Agency Name or Document] &amp; "||" &amp; Database[General Class] &amp; CHAR(10) &amp; " ▶ " &amp; Database[Test Name (Generalized)], Database[ID], "-")</f>
        <v>-</v>
      </c>
      <c r="J21" s="1" t="str" cm="1">
        <f t="array" ref="J21">_xlfn.XLOOKUP($E21&amp;"||"&amp;J$20,Database[Agency Name or Document] &amp; "||" &amp; Database[General Class] &amp; CHAR(10) &amp; " ▶ " &amp; Database[Test Name (Generalized)], Database[ID], "-")</f>
        <v>-</v>
      </c>
      <c r="K21" s="1" t="str" cm="1">
        <f t="array" ref="K21">_xlfn.XLOOKUP($E21&amp;"||"&amp;K$20,Database[Agency Name or Document] &amp; "||" &amp; Database[General Class] &amp; CHAR(10) &amp; " ▶ " &amp; Database[Test Name (Generalized)], Database[ID], "-")</f>
        <v>-</v>
      </c>
      <c r="L21" s="1" t="str" cm="1">
        <f t="array" ref="L21">_xlfn.XLOOKUP($E21&amp;"||"&amp;L$20,Database[Agency Name or Document] &amp; "||" &amp; Database[General Class] &amp; CHAR(10) &amp; " ▶ " &amp; Database[Test Name (Generalized)], Database[ID], "-")</f>
        <v>-</v>
      </c>
      <c r="M21" s="1" t="str" cm="1">
        <f t="array" ref="M21">_xlfn.XLOOKUP($E21&amp;"||"&amp;M$20,Database[Agency Name or Document] &amp; "||" &amp; Database[General Class] &amp; CHAR(10) &amp; " ▶ " &amp; Database[Test Name (Generalized)], Database[ID], "-")</f>
        <v>-</v>
      </c>
      <c r="N21" s="1" t="str" cm="1">
        <f t="array" ref="N21">_xlfn.XLOOKUP($E21&amp;"||"&amp;N$20,Database[Agency Name or Document] &amp; "||" &amp; Database[General Class] &amp; CHAR(10) &amp; " ▶ " &amp; Database[Test Name (Generalized)], Database[ID], "-")</f>
        <v>-</v>
      </c>
      <c r="O21" s="1" t="str" cm="1">
        <f t="array" ref="O21">_xlfn.XLOOKUP($E21&amp;"||"&amp;O$20,Database[Agency Name or Document] &amp; "||" &amp; Database[General Class] &amp; CHAR(10) &amp; " ▶ " &amp; Database[Test Name (Generalized)], Database[ID], "-")</f>
        <v>-</v>
      </c>
      <c r="P21" s="1" t="str" cm="1">
        <f t="array" ref="P21">_xlfn.XLOOKUP($E21&amp;"||"&amp;P$20,Database[Agency Name or Document] &amp; "||" &amp; Database[General Class] &amp; CHAR(10) &amp; " ▶ " &amp; Database[Test Name (Generalized)], Database[ID], "-")</f>
        <v>-</v>
      </c>
      <c r="Q21" s="1" t="str" cm="1">
        <f t="array" ref="Q21">_xlfn.XLOOKUP($E21&amp;"||"&amp;Q$20,Database[Agency Name or Document] &amp; "||" &amp; Database[General Class] &amp; CHAR(10) &amp; " ▶ " &amp; Database[Test Name (Generalized)], Database[ID], "-")</f>
        <v>-</v>
      </c>
      <c r="R21" s="1" t="str" cm="1">
        <f t="array" ref="R21">_xlfn.XLOOKUP($E21&amp;"||"&amp;R$20,Database[Agency Name or Document] &amp; "||" &amp; Database[General Class] &amp; CHAR(10) &amp; " ▶ " &amp; Database[Test Name (Generalized)], Database[ID], "-")</f>
        <v>-</v>
      </c>
      <c r="S21" s="1" t="str" cm="1">
        <f t="array" ref="S21">_xlfn.XLOOKUP($E21&amp;"||"&amp;S$20,Database[Agency Name or Document] &amp; "||" &amp; Database[General Class] &amp; CHAR(10) &amp; " ▶ " &amp; Database[Test Name (Generalized)], Database[ID], "-")</f>
        <v>-</v>
      </c>
      <c r="T21" s="1" t="str" cm="1">
        <f t="array" ref="T21">_xlfn.XLOOKUP($E21&amp;"||"&amp;T$20,Database[Agency Name or Document] &amp; "||" &amp; Database[General Class] &amp; CHAR(10) &amp; " ▶ " &amp; Database[Test Name (Generalized)], Database[ID], "-")</f>
        <v>-</v>
      </c>
      <c r="U21" s="1" t="str" cm="1">
        <f t="array" ref="U21">_xlfn.XLOOKUP($E21&amp;"||"&amp;U$20,Database[Agency Name or Document] &amp; "||" &amp; Database[General Class] &amp; CHAR(10) &amp; " ▶ " &amp; Database[Test Name (Generalized)], Database[ID], "-")</f>
        <v>-</v>
      </c>
      <c r="V21" s="1" t="str" cm="1">
        <f t="array" ref="V21">_xlfn.XLOOKUP($E21&amp;"||"&amp;V$20,Database[Agency Name or Document] &amp; "||" &amp; Database[General Class] &amp; CHAR(10) &amp; " ▶ " &amp; Database[Test Name (Generalized)], Database[ID], "-")</f>
        <v>-</v>
      </c>
      <c r="W21" s="1" t="str" cm="1">
        <f t="array" ref="W21">_xlfn.XLOOKUP($E21&amp;"||"&amp;W$20,Database[Agency Name or Document] &amp; "||" &amp; Database[General Class] &amp; CHAR(10) &amp; " ▶ " &amp; Database[Test Name (Generalized)], Database[ID], "-")</f>
        <v>-</v>
      </c>
      <c r="X21" s="28" t="str" cm="1">
        <f t="array" ref="X21">_xlfn.XLOOKUP($E21&amp;"||"&amp;X$20,Database[Agency Name or Document] &amp; "||" &amp; Database[General Class] &amp; CHAR(10) &amp; " ▶ " &amp; Database[Test Name (Generalized)], Database[ID], "-")</f>
        <v>-</v>
      </c>
    </row>
    <row r="22" spans="4:40" x14ac:dyDescent="0.25">
      <c r="D22" s="5"/>
      <c r="E22" s="15" t="str">
        <v>City of El Centro</v>
      </c>
      <c r="F22" s="1" cm="1">
        <f t="array" ref="F22">_xlfn.XLOOKUP($E22&amp;"||"&amp;F$20,Database[Agency Name or Document] &amp; "||" &amp; Database[General Class] &amp; CHAR(10) &amp; " ▶ " &amp; Database[Test Name (Generalized)], Database[ID], "-")</f>
        <v>34</v>
      </c>
      <c r="G22" s="1" t="str" cm="1">
        <f t="array" ref="G22">_xlfn.XLOOKUP($E22&amp;"||"&amp;G$20,Database[Agency Name or Document] &amp; "||" &amp; Database[General Class] &amp; CHAR(10) &amp; " ▶ " &amp; Database[Test Name (Generalized)], Database[ID], "-")</f>
        <v>-</v>
      </c>
      <c r="H22" s="1" t="str" cm="1">
        <f t="array" ref="H22">_xlfn.XLOOKUP($E22&amp;"||"&amp;H$20,Database[Agency Name or Document] &amp; "||" &amp; Database[General Class] &amp; CHAR(10) &amp; " ▶ " &amp; Database[Test Name (Generalized)], Database[ID], "-")</f>
        <v>-</v>
      </c>
      <c r="I22" s="1" t="str" cm="1">
        <f t="array" ref="I22">_xlfn.XLOOKUP($E22&amp;"||"&amp;I$20,Database[Agency Name or Document] &amp; "||" &amp; Database[General Class] &amp; CHAR(10) &amp; " ▶ " &amp; Database[Test Name (Generalized)], Database[ID], "-")</f>
        <v>-</v>
      </c>
      <c r="J22" s="1" t="str" cm="1">
        <f t="array" ref="J22">_xlfn.XLOOKUP($E22&amp;"||"&amp;J$20,Database[Agency Name or Document] &amp; "||" &amp; Database[General Class] &amp; CHAR(10) &amp; " ▶ " &amp; Database[Test Name (Generalized)], Database[ID], "-")</f>
        <v>-</v>
      </c>
      <c r="K22" s="1" cm="1">
        <f t="array" ref="K22">_xlfn.XLOOKUP($E22&amp;"||"&amp;K$20,Database[Agency Name or Document] &amp; "||" &amp; Database[General Class] &amp; CHAR(10) &amp; " ▶ " &amp; Database[Test Name (Generalized)], Database[ID], "-")</f>
        <v>57</v>
      </c>
      <c r="L22" s="1" cm="1">
        <f t="array" ref="L22">_xlfn.XLOOKUP($E22&amp;"||"&amp;L$20,Database[Agency Name or Document] &amp; "||" &amp; Database[General Class] &amp; CHAR(10) &amp; " ▶ " &amp; Database[Test Name (Generalized)], Database[ID], "-")</f>
        <v>3</v>
      </c>
      <c r="M22" s="1" t="str" cm="1">
        <f t="array" ref="M22">_xlfn.XLOOKUP($E22&amp;"||"&amp;M$20,Database[Agency Name or Document] &amp; "||" &amp; Database[General Class] &amp; CHAR(10) &amp; " ▶ " &amp; Database[Test Name (Generalized)], Database[ID], "-")</f>
        <v>-</v>
      </c>
      <c r="N22" s="1" cm="1">
        <f t="array" ref="N22">_xlfn.XLOOKUP($E22&amp;"||"&amp;N$20,Database[Agency Name or Document] &amp; "||" &amp; Database[General Class] &amp; CHAR(10) &amp; " ▶ " &amp; Database[Test Name (Generalized)], Database[ID], "-")</f>
        <v>9</v>
      </c>
      <c r="O22" s="1" cm="1">
        <f t="array" ref="O22">_xlfn.XLOOKUP($E22&amp;"||"&amp;O$20,Database[Agency Name or Document] &amp; "||" &amp; Database[General Class] &amp; CHAR(10) &amp; " ▶ " &amp; Database[Test Name (Generalized)], Database[ID], "-")</f>
        <v>72</v>
      </c>
      <c r="P22" s="1" cm="1">
        <f t="array" ref="P22">_xlfn.XLOOKUP($E22&amp;"||"&amp;P$20,Database[Agency Name or Document] &amp; "||" &amp; Database[General Class] &amp; CHAR(10) &amp; " ▶ " &amp; Database[Test Name (Generalized)], Database[ID], "-")</f>
        <v>75</v>
      </c>
      <c r="Q22" s="1" cm="1">
        <f t="array" ref="Q22">_xlfn.XLOOKUP($E22&amp;"||"&amp;Q$20,Database[Agency Name or Document] &amp; "||" &amp; Database[General Class] &amp; CHAR(10) &amp; " ▶ " &amp; Database[Test Name (Generalized)], Database[ID], "-")</f>
        <v>61</v>
      </c>
      <c r="R22" s="1" cm="1">
        <f t="array" ref="R22">_xlfn.XLOOKUP($E22&amp;"||"&amp;R$20,Database[Agency Name or Document] &amp; "||" &amp; Database[General Class] &amp; CHAR(10) &amp; " ▶ " &amp; Database[Test Name (Generalized)], Database[ID], "-")</f>
        <v>66</v>
      </c>
      <c r="S22" s="1" t="str" cm="1">
        <f t="array" ref="S22">_xlfn.XLOOKUP($E22&amp;"||"&amp;S$20,Database[Agency Name or Document] &amp; "||" &amp; Database[General Class] &amp; CHAR(10) &amp; " ▶ " &amp; Database[Test Name (Generalized)], Database[ID], "-")</f>
        <v>-</v>
      </c>
      <c r="T22" s="1" t="str" cm="1">
        <f t="array" ref="T22">_xlfn.XLOOKUP($E22&amp;"||"&amp;T$20,Database[Agency Name or Document] &amp; "||" &amp; Database[General Class] &amp; CHAR(10) &amp; " ▶ " &amp; Database[Test Name (Generalized)], Database[ID], "-")</f>
        <v>-</v>
      </c>
      <c r="U22" s="1" t="str" cm="1">
        <f t="array" ref="U22">_xlfn.XLOOKUP($E22&amp;"||"&amp;U$20,Database[Agency Name or Document] &amp; "||" &amp; Database[General Class] &amp; CHAR(10) &amp; " ▶ " &amp; Database[Test Name (Generalized)], Database[ID], "-")</f>
        <v>-</v>
      </c>
      <c r="V22" s="1" t="str" cm="1">
        <f t="array" ref="V22">_xlfn.XLOOKUP($E22&amp;"||"&amp;V$20,Database[Agency Name or Document] &amp; "||" &amp; Database[General Class] &amp; CHAR(10) &amp; " ▶ " &amp; Database[Test Name (Generalized)], Database[ID], "-")</f>
        <v>-</v>
      </c>
      <c r="W22" s="1" t="str" cm="1">
        <f t="array" ref="W22">_xlfn.XLOOKUP($E22&amp;"||"&amp;W$20,Database[Agency Name or Document] &amp; "||" &amp; Database[General Class] &amp; CHAR(10) &amp; " ▶ " &amp; Database[Test Name (Generalized)], Database[ID], "-")</f>
        <v>-</v>
      </c>
      <c r="X22" s="28" t="str" cm="1">
        <f t="array" ref="X22">_xlfn.XLOOKUP($E22&amp;"||"&amp;X$20,Database[Agency Name or Document] &amp; "||" &amp; Database[General Class] &amp; CHAR(10) &amp; " ▶ " &amp; Database[Test Name (Generalized)], Database[ID], "-")</f>
        <v>-</v>
      </c>
    </row>
    <row r="23" spans="4:40" x14ac:dyDescent="0.25">
      <c r="D23" s="5"/>
      <c r="E23" s="15" t="str">
        <v>City of Montclair - Department of Public Works, Engineering Division</v>
      </c>
      <c r="F23" s="1" t="str" cm="1">
        <f t="array" ref="F23">_xlfn.XLOOKUP($E23&amp;"||"&amp;F$20,Database[Agency Name or Document] &amp; "||" &amp; Database[General Class] &amp; CHAR(10) &amp; " ▶ " &amp; Database[Test Name (Generalized)], Database[ID], "-")</f>
        <v>-</v>
      </c>
      <c r="G23" s="1" t="str" cm="1">
        <f t="array" ref="G23">_xlfn.XLOOKUP($E23&amp;"||"&amp;G$20,Database[Agency Name or Document] &amp; "||" &amp; Database[General Class] &amp; CHAR(10) &amp; " ▶ " &amp; Database[Test Name (Generalized)], Database[ID], "-")</f>
        <v>-</v>
      </c>
      <c r="H23" s="1" t="str" cm="1">
        <f t="array" ref="H23">_xlfn.XLOOKUP($E23&amp;"||"&amp;H$20,Database[Agency Name or Document] &amp; "||" &amp; Database[General Class] &amp; CHAR(10) &amp; " ▶ " &amp; Database[Test Name (Generalized)], Database[ID], "-")</f>
        <v>-</v>
      </c>
      <c r="I23" s="1" t="str" cm="1">
        <f t="array" ref="I23">_xlfn.XLOOKUP($E23&amp;"||"&amp;I$20,Database[Agency Name or Document] &amp; "||" &amp; Database[General Class] &amp; CHAR(10) &amp; " ▶ " &amp; Database[Test Name (Generalized)], Database[ID], "-")</f>
        <v>-</v>
      </c>
      <c r="J23" s="1" t="str" cm="1">
        <f t="array" ref="J23">_xlfn.XLOOKUP($E23&amp;"||"&amp;J$20,Database[Agency Name or Document] &amp; "||" &amp; Database[General Class] &amp; CHAR(10) &amp; " ▶ " &amp; Database[Test Name (Generalized)], Database[ID], "-")</f>
        <v>-</v>
      </c>
      <c r="K23" s="1" t="str" cm="1">
        <f t="array" ref="K23">_xlfn.XLOOKUP($E23&amp;"||"&amp;K$20,Database[Agency Name or Document] &amp; "||" &amp; Database[General Class] &amp; CHAR(10) &amp; " ▶ " &amp; Database[Test Name (Generalized)], Database[ID], "-")</f>
        <v>-</v>
      </c>
      <c r="L23" s="1" t="str" cm="1">
        <f t="array" ref="L23">_xlfn.XLOOKUP($E23&amp;"||"&amp;L$20,Database[Agency Name or Document] &amp; "||" &amp; Database[General Class] &amp; CHAR(10) &amp; " ▶ " &amp; Database[Test Name (Generalized)], Database[ID], "-")</f>
        <v>-</v>
      </c>
      <c r="M23" s="1" t="str" cm="1">
        <f t="array" ref="M23">_xlfn.XLOOKUP($E23&amp;"||"&amp;M$20,Database[Agency Name or Document] &amp; "||" &amp; Database[General Class] &amp; CHAR(10) &amp; " ▶ " &amp; Database[Test Name (Generalized)], Database[ID], "-")</f>
        <v>-</v>
      </c>
      <c r="N23" s="1" t="str" cm="1">
        <f t="array" ref="N23">_xlfn.XLOOKUP($E23&amp;"||"&amp;N$20,Database[Agency Name or Document] &amp; "||" &amp; Database[General Class] &amp; CHAR(10) &amp; " ▶ " &amp; Database[Test Name (Generalized)], Database[ID], "-")</f>
        <v>-</v>
      </c>
      <c r="O23" s="1" t="str" cm="1">
        <f t="array" ref="O23">_xlfn.XLOOKUP($E23&amp;"||"&amp;O$20,Database[Agency Name or Document] &amp; "||" &amp; Database[General Class] &amp; CHAR(10) &amp; " ▶ " &amp; Database[Test Name (Generalized)], Database[ID], "-")</f>
        <v>-</v>
      </c>
      <c r="P23" s="1" t="str" cm="1">
        <f t="array" ref="P23">_xlfn.XLOOKUP($E23&amp;"||"&amp;P$20,Database[Agency Name or Document] &amp; "||" &amp; Database[General Class] &amp; CHAR(10) &amp; " ▶ " &amp; Database[Test Name (Generalized)], Database[ID], "-")</f>
        <v>-</v>
      </c>
      <c r="Q23" s="1" t="str" cm="1">
        <f t="array" ref="Q23">_xlfn.XLOOKUP($E23&amp;"||"&amp;Q$20,Database[Agency Name or Document] &amp; "||" &amp; Database[General Class] &amp; CHAR(10) &amp; " ▶ " &amp; Database[Test Name (Generalized)], Database[ID], "-")</f>
        <v>-</v>
      </c>
      <c r="R23" s="1" t="str" cm="1">
        <f t="array" ref="R23">_xlfn.XLOOKUP($E23&amp;"||"&amp;R$20,Database[Agency Name or Document] &amp; "||" &amp; Database[General Class] &amp; CHAR(10) &amp; " ▶ " &amp; Database[Test Name (Generalized)], Database[ID], "-")</f>
        <v>-</v>
      </c>
      <c r="S23" s="1" t="str" cm="1">
        <f t="array" ref="S23">_xlfn.XLOOKUP($E23&amp;"||"&amp;S$20,Database[Agency Name or Document] &amp; "||" &amp; Database[General Class] &amp; CHAR(10) &amp; " ▶ " &amp; Database[Test Name (Generalized)], Database[ID], "-")</f>
        <v>-</v>
      </c>
      <c r="T23" s="1" cm="1">
        <f t="array" ref="T23">_xlfn.XLOOKUP($E23&amp;"||"&amp;T$20,Database[Agency Name or Document] &amp; "||" &amp; Database[General Class] &amp; CHAR(10) &amp; " ▶ " &amp; Database[Test Name (Generalized)], Database[ID], "-")</f>
        <v>15</v>
      </c>
      <c r="U23" s="1" t="str" cm="1">
        <f t="array" ref="U23">_xlfn.XLOOKUP($E23&amp;"||"&amp;U$20,Database[Agency Name or Document] &amp; "||" &amp; Database[General Class] &amp; CHAR(10) &amp; " ▶ " &amp; Database[Test Name (Generalized)], Database[ID], "-")</f>
        <v>-</v>
      </c>
      <c r="V23" s="1" t="str" cm="1">
        <f t="array" ref="V23">_xlfn.XLOOKUP($E23&amp;"||"&amp;V$20,Database[Agency Name or Document] &amp; "||" &amp; Database[General Class] &amp; CHAR(10) &amp; " ▶ " &amp; Database[Test Name (Generalized)], Database[ID], "-")</f>
        <v>-</v>
      </c>
      <c r="W23" s="1" t="str" cm="1">
        <f t="array" ref="W23">_xlfn.XLOOKUP($E23&amp;"||"&amp;W$20,Database[Agency Name or Document] &amp; "||" &amp; Database[General Class] &amp; CHAR(10) &amp; " ▶ " &amp; Database[Test Name (Generalized)], Database[ID], "-")</f>
        <v>-</v>
      </c>
      <c r="X23" s="28" t="str" cm="1">
        <f t="array" ref="X23">_xlfn.XLOOKUP($E23&amp;"||"&amp;X$20,Database[Agency Name or Document] &amp; "||" &amp; Database[General Class] &amp; CHAR(10) &amp; " ▶ " &amp; Database[Test Name (Generalized)], Database[ID], "-")</f>
        <v>-</v>
      </c>
    </row>
    <row r="24" spans="4:40" x14ac:dyDescent="0.25">
      <c r="D24" s="5"/>
      <c r="E24" s="15" t="str">
        <v>City of San Diego</v>
      </c>
      <c r="F24" s="1" cm="1">
        <f t="array" ref="F24">_xlfn.XLOOKUP($E24&amp;"||"&amp;F$20,Database[Agency Name or Document] &amp; "||" &amp; Database[General Class] &amp; CHAR(10) &amp; " ▶ " &amp; Database[Test Name (Generalized)], Database[ID], "-")</f>
        <v>33</v>
      </c>
      <c r="G24" s="1" t="str" cm="1">
        <f t="array" ref="G24">_xlfn.XLOOKUP($E24&amp;"||"&amp;G$20,Database[Agency Name or Document] &amp; "||" &amp; Database[General Class] &amp; CHAR(10) &amp; " ▶ " &amp; Database[Test Name (Generalized)], Database[ID], "-")</f>
        <v>-</v>
      </c>
      <c r="H24" s="1" t="str" cm="1">
        <f t="array" ref="H24">_xlfn.XLOOKUP($E24&amp;"||"&amp;H$20,Database[Agency Name or Document] &amp; "||" &amp; Database[General Class] &amp; CHAR(10) &amp; " ▶ " &amp; Database[Test Name (Generalized)], Database[ID], "-")</f>
        <v>-</v>
      </c>
      <c r="I24" s="1" t="str" cm="1">
        <f t="array" ref="I24">_xlfn.XLOOKUP($E24&amp;"||"&amp;I$20,Database[Agency Name or Document] &amp; "||" &amp; Database[General Class] &amp; CHAR(10) &amp; " ▶ " &amp; Database[Test Name (Generalized)], Database[ID], "-")</f>
        <v>-</v>
      </c>
      <c r="J24" s="1" t="str" cm="1">
        <f t="array" ref="J24">_xlfn.XLOOKUP($E24&amp;"||"&amp;J$20,Database[Agency Name or Document] &amp; "||" &amp; Database[General Class] &amp; CHAR(10) &amp; " ▶ " &amp; Database[Test Name (Generalized)], Database[ID], "-")</f>
        <v>-</v>
      </c>
      <c r="K24" s="1" cm="1">
        <f t="array" ref="K24">_xlfn.XLOOKUP($E24&amp;"||"&amp;K$20,Database[Agency Name or Document] &amp; "||" &amp; Database[General Class] &amp; CHAR(10) &amp; " ▶ " &amp; Database[Test Name (Generalized)], Database[ID], "-")</f>
        <v>56</v>
      </c>
      <c r="L24" s="1" cm="1">
        <f t="array" ref="L24">_xlfn.XLOOKUP($E24&amp;"||"&amp;L$20,Database[Agency Name or Document] &amp; "||" &amp; Database[General Class] &amp; CHAR(10) &amp; " ▶ " &amp; Database[Test Name (Generalized)], Database[ID], "-")</f>
        <v>2</v>
      </c>
      <c r="M24" s="1" t="str" cm="1">
        <f t="array" ref="M24">_xlfn.XLOOKUP($E24&amp;"||"&amp;M$20,Database[Agency Name or Document] &amp; "||" &amp; Database[General Class] &amp; CHAR(10) &amp; " ▶ " &amp; Database[Test Name (Generalized)], Database[ID], "-")</f>
        <v>-</v>
      </c>
      <c r="N24" s="1" cm="1">
        <f t="array" ref="N24">_xlfn.XLOOKUP($E24&amp;"||"&amp;N$20,Database[Agency Name or Document] &amp; "||" &amp; Database[General Class] &amp; CHAR(10) &amp; " ▶ " &amp; Database[Test Name (Generalized)], Database[ID], "-")</f>
        <v>8</v>
      </c>
      <c r="O24" s="1" cm="1">
        <f t="array" ref="O24">_xlfn.XLOOKUP($E24&amp;"||"&amp;O$20,Database[Agency Name or Document] &amp; "||" &amp; Database[General Class] &amp; CHAR(10) &amp; " ▶ " &amp; Database[Test Name (Generalized)], Database[ID], "-")</f>
        <v>71</v>
      </c>
      <c r="P24" s="1" cm="1">
        <f t="array" ref="P24">_xlfn.XLOOKUP($E24&amp;"||"&amp;P$20,Database[Agency Name or Document] &amp; "||" &amp; Database[General Class] &amp; CHAR(10) &amp; " ▶ " &amp; Database[Test Name (Generalized)], Database[ID], "-")</f>
        <v>74</v>
      </c>
      <c r="Q24" s="1" cm="1">
        <f t="array" ref="Q24">_xlfn.XLOOKUP($E24&amp;"||"&amp;Q$20,Database[Agency Name or Document] &amp; "||" &amp; Database[General Class] &amp; CHAR(10) &amp; " ▶ " &amp; Database[Test Name (Generalized)], Database[ID], "-")</f>
        <v>60</v>
      </c>
      <c r="R24" s="1" cm="1">
        <f t="array" ref="R24">_xlfn.XLOOKUP($E24&amp;"||"&amp;R$20,Database[Agency Name or Document] &amp; "||" &amp; Database[General Class] &amp; CHAR(10) &amp; " ▶ " &amp; Database[Test Name (Generalized)], Database[ID], "-")</f>
        <v>65</v>
      </c>
      <c r="S24" s="1" t="str" cm="1">
        <f t="array" ref="S24">_xlfn.XLOOKUP($E24&amp;"||"&amp;S$20,Database[Agency Name or Document] &amp; "||" &amp; Database[General Class] &amp; CHAR(10) &amp; " ▶ " &amp; Database[Test Name (Generalized)], Database[ID], "-")</f>
        <v>-</v>
      </c>
      <c r="T24" s="1" t="str" cm="1">
        <f t="array" ref="T24">_xlfn.XLOOKUP($E24&amp;"||"&amp;T$20,Database[Agency Name or Document] &amp; "||" &amp; Database[General Class] &amp; CHAR(10) &amp; " ▶ " &amp; Database[Test Name (Generalized)], Database[ID], "-")</f>
        <v>-</v>
      </c>
      <c r="U24" s="1" t="str" cm="1">
        <f t="array" ref="U24">_xlfn.XLOOKUP($E24&amp;"||"&amp;U$20,Database[Agency Name or Document] &amp; "||" &amp; Database[General Class] &amp; CHAR(10) &amp; " ▶ " &amp; Database[Test Name (Generalized)], Database[ID], "-")</f>
        <v>-</v>
      </c>
      <c r="V24" s="1" t="str" cm="1">
        <f t="array" ref="V24">_xlfn.XLOOKUP($E24&amp;"||"&amp;V$20,Database[Agency Name or Document] &amp; "||" &amp; Database[General Class] &amp; CHAR(10) &amp; " ▶ " &amp; Database[Test Name (Generalized)], Database[ID], "-")</f>
        <v>-</v>
      </c>
      <c r="W24" s="1" t="str" cm="1">
        <f t="array" ref="W24">_xlfn.XLOOKUP($E24&amp;"||"&amp;W$20,Database[Agency Name or Document] &amp; "||" &amp; Database[General Class] &amp; CHAR(10) &amp; " ▶ " &amp; Database[Test Name (Generalized)], Database[ID], "-")</f>
        <v>-</v>
      </c>
      <c r="X24" s="28" t="str" cm="1">
        <f t="array" ref="X24">_xlfn.XLOOKUP($E24&amp;"||"&amp;X$20,Database[Agency Name or Document] &amp; "||" &amp; Database[General Class] &amp; CHAR(10) &amp; " ▶ " &amp; Database[Test Name (Generalized)], Database[ID], "-")</f>
        <v>-</v>
      </c>
    </row>
    <row r="25" spans="4:40" x14ac:dyDescent="0.25">
      <c r="D25" s="4"/>
      <c r="E25" s="15" t="str">
        <v>City of Vista</v>
      </c>
      <c r="F25" s="1" cm="1">
        <f t="array" ref="F25">_xlfn.XLOOKUP($E25&amp;"||"&amp;F$20,Database[Agency Name or Document] &amp; "||" &amp; Database[General Class] &amp; CHAR(10) &amp; " ▶ " &amp; Database[Test Name (Generalized)], Database[ID], "-")</f>
        <v>28</v>
      </c>
      <c r="G25" s="1" t="str" cm="1">
        <f t="array" ref="G25">_xlfn.XLOOKUP($E25&amp;"||"&amp;G$20,Database[Agency Name or Document] &amp; "||" &amp; Database[General Class] &amp; CHAR(10) &amp; " ▶ " &amp; Database[Test Name (Generalized)], Database[ID], "-")</f>
        <v>-</v>
      </c>
      <c r="H25" s="1" t="str" cm="1">
        <f t="array" ref="H25">_xlfn.XLOOKUP($E25&amp;"||"&amp;H$20,Database[Agency Name or Document] &amp; "||" &amp; Database[General Class] &amp; CHAR(10) &amp; " ▶ " &amp; Database[Test Name (Generalized)], Database[ID], "-")</f>
        <v>-</v>
      </c>
      <c r="I25" s="1" t="str" cm="1">
        <f t="array" ref="I25">_xlfn.XLOOKUP($E25&amp;"||"&amp;I$20,Database[Agency Name or Document] &amp; "||" &amp; Database[General Class] &amp; CHAR(10) &amp; " ▶ " &amp; Database[Test Name (Generalized)], Database[ID], "-")</f>
        <v>-</v>
      </c>
      <c r="J25" s="1" t="str" cm="1">
        <f t="array" ref="J25">_xlfn.XLOOKUP($E25&amp;"||"&amp;J$20,Database[Agency Name or Document] &amp; "||" &amp; Database[General Class] &amp; CHAR(10) &amp; " ▶ " &amp; Database[Test Name (Generalized)], Database[ID], "-")</f>
        <v>-</v>
      </c>
      <c r="K25" s="1" cm="1">
        <f t="array" ref="K25">_xlfn.XLOOKUP($E25&amp;"||"&amp;K$20,Database[Agency Name or Document] &amp; "||" &amp; Database[General Class] &amp; CHAR(10) &amp; " ▶ " &amp; Database[Test Name (Generalized)], Database[ID], "-")</f>
        <v>58</v>
      </c>
      <c r="L25" s="1" cm="1">
        <f t="array" ref="L25">_xlfn.XLOOKUP($E25&amp;"||"&amp;L$20,Database[Agency Name or Document] &amp; "||" &amp; Database[General Class] &amp; CHAR(10) &amp; " ▶ " &amp; Database[Test Name (Generalized)], Database[ID], "-")</f>
        <v>4</v>
      </c>
      <c r="M25" s="1" t="str" cm="1">
        <f t="array" ref="M25">_xlfn.XLOOKUP($E25&amp;"||"&amp;M$20,Database[Agency Name or Document] &amp; "||" &amp; Database[General Class] &amp; CHAR(10) &amp; " ▶ " &amp; Database[Test Name (Generalized)], Database[ID], "-")</f>
        <v>-</v>
      </c>
      <c r="N25" s="1" cm="1">
        <f t="array" ref="N25">_xlfn.XLOOKUP($E25&amp;"||"&amp;N$20,Database[Agency Name or Document] &amp; "||" &amp; Database[General Class] &amp; CHAR(10) &amp; " ▶ " &amp; Database[Test Name (Generalized)], Database[ID], "-")</f>
        <v>10</v>
      </c>
      <c r="O25" s="1" t="str" cm="1">
        <f t="array" ref="O25">_xlfn.XLOOKUP($E25&amp;"||"&amp;O$20,Database[Agency Name or Document] &amp; "||" &amp; Database[General Class] &amp; CHAR(10) &amp; " ▶ " &amp; Database[Test Name (Generalized)], Database[ID], "-")</f>
        <v>-</v>
      </c>
      <c r="P25" s="1" t="str" cm="1">
        <f t="array" ref="P25">_xlfn.XLOOKUP($E25&amp;"||"&amp;P$20,Database[Agency Name or Document] &amp; "||" &amp; Database[General Class] &amp; CHAR(10) &amp; " ▶ " &amp; Database[Test Name (Generalized)], Database[ID], "-")</f>
        <v>-</v>
      </c>
      <c r="Q25" s="1" cm="1">
        <f t="array" ref="Q25">_xlfn.XLOOKUP($E25&amp;"||"&amp;Q$20,Database[Agency Name or Document] &amp; "||" &amp; Database[General Class] &amp; CHAR(10) &amp; " ▶ " &amp; Database[Test Name (Generalized)], Database[ID], "-")</f>
        <v>63</v>
      </c>
      <c r="R25" s="1" cm="1">
        <f t="array" ref="R25">_xlfn.XLOOKUP($E25&amp;"||"&amp;R$20,Database[Agency Name or Document] &amp; "||" &amp; Database[General Class] &amp; CHAR(10) &amp; " ▶ " &amp; Database[Test Name (Generalized)], Database[ID], "-")</f>
        <v>68</v>
      </c>
      <c r="S25" s="1" t="str" cm="1">
        <f t="array" ref="S25">_xlfn.XLOOKUP($E25&amp;"||"&amp;S$20,Database[Agency Name or Document] &amp; "||" &amp; Database[General Class] &amp; CHAR(10) &amp; " ▶ " &amp; Database[Test Name (Generalized)], Database[ID], "-")</f>
        <v>-</v>
      </c>
      <c r="T25" s="1" cm="1">
        <f t="array" ref="T25">_xlfn.XLOOKUP($E25&amp;"||"&amp;T$20,Database[Agency Name or Document] &amp; "||" &amp; Database[General Class] &amp; CHAR(10) &amp; " ▶ " &amp; Database[Test Name (Generalized)], Database[ID], "-")</f>
        <v>16</v>
      </c>
      <c r="U25" s="1" t="str" cm="1">
        <f t="array" ref="U25">_xlfn.XLOOKUP($E25&amp;"||"&amp;U$20,Database[Agency Name or Document] &amp; "||" &amp; Database[General Class] &amp; CHAR(10) &amp; " ▶ " &amp; Database[Test Name (Generalized)], Database[ID], "-")</f>
        <v>-</v>
      </c>
      <c r="V25" s="1" t="str" cm="1">
        <f t="array" ref="V25">_xlfn.XLOOKUP($E25&amp;"||"&amp;V$20,Database[Agency Name or Document] &amp; "||" &amp; Database[General Class] &amp; CHAR(10) &amp; " ▶ " &amp; Database[Test Name (Generalized)], Database[ID], "-")</f>
        <v>-</v>
      </c>
      <c r="W25" s="1" t="str" cm="1">
        <f t="array" ref="W25">_xlfn.XLOOKUP($E25&amp;"||"&amp;W$20,Database[Agency Name or Document] &amp; "||" &amp; Database[General Class] &amp; CHAR(10) &amp; " ▶ " &amp; Database[Test Name (Generalized)], Database[ID], "-")</f>
        <v>-</v>
      </c>
      <c r="X25" s="28" cm="1">
        <f t="array" ref="X25">_xlfn.XLOOKUP($E25&amp;"||"&amp;X$20,Database[Agency Name or Document] &amp; "||" &amp; Database[General Class] &amp; CHAR(10) &amp; " ▶ " &amp; Database[Test Name (Generalized)], Database[ID], "-")</f>
        <v>24</v>
      </c>
    </row>
    <row r="26" spans="4:40" x14ac:dyDescent="0.25">
      <c r="D26" s="4"/>
      <c r="E26" s="15" t="str">
        <v xml:space="preserve">City/County of San Francisco
Department of Water, Power &amp; Sewer </v>
      </c>
      <c r="F26" s="1" cm="1">
        <f t="array" ref="F26">_xlfn.XLOOKUP($E26&amp;"||"&amp;F$20,Database[Agency Name or Document] &amp; "||" &amp; Database[General Class] &amp; CHAR(10) &amp; " ▶ " &amp; Database[Test Name (Generalized)], Database[ID], "-")</f>
        <v>44</v>
      </c>
      <c r="G26" s="1" t="str" cm="1">
        <f t="array" ref="G26">_xlfn.XLOOKUP($E26&amp;"||"&amp;G$20,Database[Agency Name or Document] &amp; "||" &amp; Database[General Class] &amp; CHAR(10) &amp; " ▶ " &amp; Database[Test Name (Generalized)], Database[ID], "-")</f>
        <v>-</v>
      </c>
      <c r="H26" s="1" t="str" cm="1">
        <f t="array" ref="H26">_xlfn.XLOOKUP($E26&amp;"||"&amp;H$20,Database[Agency Name or Document] &amp; "||" &amp; Database[General Class] &amp; CHAR(10) &amp; " ▶ " &amp; Database[Test Name (Generalized)], Database[ID], "-")</f>
        <v>-</v>
      </c>
      <c r="I26" s="1" t="str" cm="1">
        <f t="array" ref="I26">_xlfn.XLOOKUP($E26&amp;"||"&amp;I$20,Database[Agency Name or Document] &amp; "||" &amp; Database[General Class] &amp; CHAR(10) &amp; " ▶ " &amp; Database[Test Name (Generalized)], Database[ID], "-")</f>
        <v>-</v>
      </c>
      <c r="J26" s="1" t="str" cm="1">
        <f t="array" ref="J26">_xlfn.XLOOKUP($E26&amp;"||"&amp;J$20,Database[Agency Name or Document] &amp; "||" &amp; Database[General Class] &amp; CHAR(10) &amp; " ▶ " &amp; Database[Test Name (Generalized)], Database[ID], "-")</f>
        <v>-</v>
      </c>
      <c r="K26" s="1" t="str" cm="1">
        <f t="array" ref="K26">_xlfn.XLOOKUP($E26&amp;"||"&amp;K$20,Database[Agency Name or Document] &amp; "||" &amp; Database[General Class] &amp; CHAR(10) &amp; " ▶ " &amp; Database[Test Name (Generalized)], Database[ID], "-")</f>
        <v>-</v>
      </c>
      <c r="L26" s="1" t="str" cm="1">
        <f t="array" ref="L26">_xlfn.XLOOKUP($E26&amp;"||"&amp;L$20,Database[Agency Name or Document] &amp; "||" &amp; Database[General Class] &amp; CHAR(10) &amp; " ▶ " &amp; Database[Test Name (Generalized)], Database[ID], "-")</f>
        <v>-</v>
      </c>
      <c r="M26" s="1" t="str" cm="1">
        <f t="array" ref="M26">_xlfn.XLOOKUP($E26&amp;"||"&amp;M$20,Database[Agency Name or Document] &amp; "||" &amp; Database[General Class] &amp; CHAR(10) &amp; " ▶ " &amp; Database[Test Name (Generalized)], Database[ID], "-")</f>
        <v>-</v>
      </c>
      <c r="N26" s="1" t="str" cm="1">
        <f t="array" ref="N26">_xlfn.XLOOKUP($E26&amp;"||"&amp;N$20,Database[Agency Name or Document] &amp; "||" &amp; Database[General Class] &amp; CHAR(10) &amp; " ▶ " &amp; Database[Test Name (Generalized)], Database[ID], "-")</f>
        <v>-</v>
      </c>
      <c r="O26" s="1" cm="1">
        <f t="array" ref="O26">_xlfn.XLOOKUP($E26&amp;"||"&amp;O$20,Database[Agency Name or Document] &amp; "||" &amp; Database[General Class] &amp; CHAR(10) &amp; " ▶ " &amp; Database[Test Name (Generalized)], Database[ID], "-")</f>
        <v>69</v>
      </c>
      <c r="P26" s="1" t="str" cm="1">
        <f t="array" ref="P26">_xlfn.XLOOKUP($E26&amp;"||"&amp;P$20,Database[Agency Name or Document] &amp; "||" &amp; Database[General Class] &amp; CHAR(10) &amp; " ▶ " &amp; Database[Test Name (Generalized)], Database[ID], "-")</f>
        <v>-</v>
      </c>
      <c r="Q26" s="1" cm="1">
        <f t="array" ref="Q26">_xlfn.XLOOKUP($E26&amp;"||"&amp;Q$20,Database[Agency Name or Document] &amp; "||" &amp; Database[General Class] &amp; CHAR(10) &amp; " ▶ " &amp; Database[Test Name (Generalized)], Database[ID], "-")</f>
        <v>62</v>
      </c>
      <c r="R26" s="1" cm="1">
        <f t="array" ref="R26">_xlfn.XLOOKUP($E26&amp;"||"&amp;R$20,Database[Agency Name or Document] &amp; "||" &amp; Database[General Class] &amp; CHAR(10) &amp; " ▶ " &amp; Database[Test Name (Generalized)], Database[ID], "-")</f>
        <v>67</v>
      </c>
      <c r="S26" s="1" t="str" cm="1">
        <f t="array" ref="S26">_xlfn.XLOOKUP($E26&amp;"||"&amp;S$20,Database[Agency Name or Document] &amp; "||" &amp; Database[General Class] &amp; CHAR(10) &amp; " ▶ " &amp; Database[Test Name (Generalized)], Database[ID], "-")</f>
        <v>-</v>
      </c>
      <c r="T26" s="1" cm="1">
        <f t="array" ref="T26">_xlfn.XLOOKUP($E26&amp;"||"&amp;T$20,Database[Agency Name or Document] &amp; "||" &amp; Database[General Class] &amp; CHAR(10) &amp; " ▶ " &amp; Database[Test Name (Generalized)], Database[ID], "-")</f>
        <v>14</v>
      </c>
      <c r="U26" s="1" t="str" cm="1">
        <f t="array" ref="U26">_xlfn.XLOOKUP($E26&amp;"||"&amp;U$20,Database[Agency Name or Document] &amp; "||" &amp; Database[General Class] &amp; CHAR(10) &amp; " ▶ " &amp; Database[Test Name (Generalized)], Database[ID], "-")</f>
        <v>-</v>
      </c>
      <c r="V26" s="1" t="str" cm="1">
        <f t="array" ref="V26">_xlfn.XLOOKUP($E26&amp;"||"&amp;V$20,Database[Agency Name or Document] &amp; "||" &amp; Database[General Class] &amp; CHAR(10) &amp; " ▶ " &amp; Database[Test Name (Generalized)], Database[ID], "-")</f>
        <v>-</v>
      </c>
      <c r="W26" s="1" cm="1">
        <f t="array" ref="W26">_xlfn.XLOOKUP($E26&amp;"||"&amp;W$20,Database[Agency Name or Document] &amp; "||" &amp; Database[General Class] &amp; CHAR(10) &amp; " ▶ " &amp; Database[Test Name (Generalized)], Database[ID], "-")</f>
        <v>6</v>
      </c>
      <c r="X26" s="28" t="str" cm="1">
        <f t="array" ref="X26">_xlfn.XLOOKUP($E26&amp;"||"&amp;X$20,Database[Agency Name or Document] &amp; "||" &amp; Database[General Class] &amp; CHAR(10) &amp; " ▶ " &amp; Database[Test Name (Generalized)], Database[ID], "-")</f>
        <v>-</v>
      </c>
    </row>
    <row r="27" spans="4:40" x14ac:dyDescent="0.25">
      <c r="E27" s="15" t="str">
        <v>County of San Bernardino</v>
      </c>
      <c r="F27" s="1" cm="1">
        <f t="array" ref="F27">_xlfn.XLOOKUP($E27&amp;"||"&amp;F$20,Database[Agency Name or Document] &amp; "||" &amp; Database[General Class] &amp; CHAR(10) &amp; " ▶ " &amp; Database[Test Name (Generalized)], Database[ID], "-")</f>
        <v>31</v>
      </c>
      <c r="G27" s="1" cm="1">
        <f t="array" ref="G27">_xlfn.XLOOKUP($E27&amp;"||"&amp;G$20,Database[Agency Name or Document] &amp; "||" &amp; Database[General Class] &amp; CHAR(10) &amp; " ▶ " &amp; Database[Test Name (Generalized)], Database[ID], "-")</f>
        <v>41</v>
      </c>
      <c r="H27" s="1" cm="1">
        <f t="array" ref="H27">_xlfn.XLOOKUP($E27&amp;"||"&amp;H$20,Database[Agency Name or Document] &amp; "||" &amp; Database[General Class] &amp; CHAR(10) &amp; " ▶ " &amp; Database[Test Name (Generalized)], Database[ID], "-")</f>
        <v>52</v>
      </c>
      <c r="I27" s="1" t="str" cm="1">
        <f t="array" ref="I27">_xlfn.XLOOKUP($E27&amp;"||"&amp;I$20,Database[Agency Name or Document] &amp; "||" &amp; Database[General Class] &amp; CHAR(10) &amp; " ▶ " &amp; Database[Test Name (Generalized)], Database[ID], "-")</f>
        <v>-</v>
      </c>
      <c r="J27" s="1" t="str" cm="1">
        <f t="array" ref="J27">_xlfn.XLOOKUP($E27&amp;"||"&amp;J$20,Database[Agency Name or Document] &amp; "||" &amp; Database[General Class] &amp; CHAR(10) &amp; " ▶ " &amp; Database[Test Name (Generalized)], Database[ID], "-")</f>
        <v>-</v>
      </c>
      <c r="K27" s="1" t="str" cm="1">
        <f t="array" ref="K27">_xlfn.XLOOKUP($E27&amp;"||"&amp;K$20,Database[Agency Name or Document] &amp; "||" &amp; Database[General Class] &amp; CHAR(10) &amp; " ▶ " &amp; Database[Test Name (Generalized)], Database[ID], "-")</f>
        <v>-</v>
      </c>
      <c r="L27" s="1" t="str" cm="1">
        <f t="array" ref="L27">_xlfn.XLOOKUP($E27&amp;"||"&amp;L$20,Database[Agency Name or Document] &amp; "||" &amp; Database[General Class] &amp; CHAR(10) &amp; " ▶ " &amp; Database[Test Name (Generalized)], Database[ID], "-")</f>
        <v>-</v>
      </c>
      <c r="M27" s="1" t="str" cm="1">
        <f t="array" ref="M27">_xlfn.XLOOKUP($E27&amp;"||"&amp;M$20,Database[Agency Name or Document] &amp; "||" &amp; Database[General Class] &amp; CHAR(10) &amp; " ▶ " &amp; Database[Test Name (Generalized)], Database[ID], "-")</f>
        <v>-</v>
      </c>
      <c r="N27" s="1" t="str" cm="1">
        <f t="array" ref="N27">_xlfn.XLOOKUP($E27&amp;"||"&amp;N$20,Database[Agency Name or Document] &amp; "||" &amp; Database[General Class] &amp; CHAR(10) &amp; " ▶ " &amp; Database[Test Name (Generalized)], Database[ID], "-")</f>
        <v>-</v>
      </c>
      <c r="O27" s="1" t="str" cm="1">
        <f t="array" ref="O27">_xlfn.XLOOKUP($E27&amp;"||"&amp;O$20,Database[Agency Name or Document] &amp; "||" &amp; Database[General Class] &amp; CHAR(10) &amp; " ▶ " &amp; Database[Test Name (Generalized)], Database[ID], "-")</f>
        <v>-</v>
      </c>
      <c r="P27" s="1" t="str" cm="1">
        <f t="array" ref="P27">_xlfn.XLOOKUP($E27&amp;"||"&amp;P$20,Database[Agency Name or Document] &amp; "||" &amp; Database[General Class] &amp; CHAR(10) &amp; " ▶ " &amp; Database[Test Name (Generalized)], Database[ID], "-")</f>
        <v>-</v>
      </c>
      <c r="Q27" s="1" t="str" cm="1">
        <f t="array" ref="Q27">_xlfn.XLOOKUP($E27&amp;"||"&amp;Q$20,Database[Agency Name or Document] &amp; "||" &amp; Database[General Class] &amp; CHAR(10) &amp; " ▶ " &amp; Database[Test Name (Generalized)], Database[ID], "-")</f>
        <v>-</v>
      </c>
      <c r="R27" s="1" t="str" cm="1">
        <f t="array" ref="R27">_xlfn.XLOOKUP($E27&amp;"||"&amp;R$20,Database[Agency Name or Document] &amp; "||" &amp; Database[General Class] &amp; CHAR(10) &amp; " ▶ " &amp; Database[Test Name (Generalized)], Database[ID], "-")</f>
        <v>-</v>
      </c>
      <c r="S27" s="1" cm="1">
        <f t="array" ref="S27">_xlfn.XLOOKUP($E27&amp;"||"&amp;S$20,Database[Agency Name or Document] &amp; "||" &amp; Database[General Class] &amp; CHAR(10) &amp; " ▶ " &amp; Database[Test Name (Generalized)], Database[ID], "-")</f>
        <v>27</v>
      </c>
      <c r="T27" s="1" cm="1">
        <f t="array" ref="T27">_xlfn.XLOOKUP($E27&amp;"||"&amp;T$20,Database[Agency Name or Document] &amp; "||" &amp; Database[General Class] &amp; CHAR(10) &amp; " ▶ " &amp; Database[Test Name (Generalized)], Database[ID], "-")</f>
        <v>13</v>
      </c>
      <c r="U27" s="1" cm="1">
        <f t="array" ref="U27">_xlfn.XLOOKUP($E27&amp;"||"&amp;U$20,Database[Agency Name or Document] &amp; "||" &amp; Database[General Class] &amp; CHAR(10) &amp; " ▶ " &amp; Database[Test Name (Generalized)], Database[ID], "-")</f>
        <v>19</v>
      </c>
      <c r="V27" s="1" cm="1">
        <f t="array" ref="V27">_xlfn.XLOOKUP($E27&amp;"||"&amp;V$20,Database[Agency Name or Document] &amp; "||" &amp; Database[General Class] &amp; CHAR(10) &amp; " ▶ " &amp; Database[Test Name (Generalized)], Database[ID], "-")</f>
        <v>22</v>
      </c>
      <c r="W27" s="1" t="str" cm="1">
        <f t="array" ref="W27">_xlfn.XLOOKUP($E27&amp;"||"&amp;W$20,Database[Agency Name or Document] &amp; "||" &amp; Database[General Class] &amp; CHAR(10) &amp; " ▶ " &amp; Database[Test Name (Generalized)], Database[ID], "-")</f>
        <v>-</v>
      </c>
      <c r="X27" s="28" t="str" cm="1">
        <f t="array" ref="X27">_xlfn.XLOOKUP($E27&amp;"||"&amp;X$20,Database[Agency Name or Document] &amp; "||" &amp; Database[General Class] &amp; CHAR(10) &amp; " ▶ " &amp; Database[Test Name (Generalized)], Database[ID], "-")</f>
        <v>-</v>
      </c>
    </row>
    <row r="28" spans="4:40" x14ac:dyDescent="0.25">
      <c r="D28" s="6"/>
      <c r="E28" s="15" t="str">
        <v>County of San Diego</v>
      </c>
      <c r="F28" s="1" cm="1">
        <f t="array" ref="F28">_xlfn.XLOOKUP($E28&amp;"||"&amp;F$20,Database[Agency Name or Document] &amp; "||" &amp; Database[General Class] &amp; CHAR(10) &amp; " ▶ " &amp; Database[Test Name (Generalized)], Database[ID], "-")</f>
        <v>32</v>
      </c>
      <c r="G28" s="1" t="str" cm="1">
        <f t="array" ref="G28">_xlfn.XLOOKUP($E28&amp;"||"&amp;G$20,Database[Agency Name or Document] &amp; "||" &amp; Database[General Class] &amp; CHAR(10) &amp; " ▶ " &amp; Database[Test Name (Generalized)], Database[ID], "-")</f>
        <v>-</v>
      </c>
      <c r="H28" s="1" t="str" cm="1">
        <f t="array" ref="H28">_xlfn.XLOOKUP($E28&amp;"||"&amp;H$20,Database[Agency Name or Document] &amp; "||" &amp; Database[General Class] &amp; CHAR(10) &amp; " ▶ " &amp; Database[Test Name (Generalized)], Database[ID], "-")</f>
        <v>-</v>
      </c>
      <c r="I28" s="1" t="str" cm="1">
        <f t="array" ref="I28">_xlfn.XLOOKUP($E28&amp;"||"&amp;I$20,Database[Agency Name or Document] &amp; "||" &amp; Database[General Class] &amp; CHAR(10) &amp; " ▶ " &amp; Database[Test Name (Generalized)], Database[ID], "-")</f>
        <v>-</v>
      </c>
      <c r="J28" s="1" t="str" cm="1">
        <f t="array" ref="J28">_xlfn.XLOOKUP($E28&amp;"||"&amp;J$20,Database[Agency Name or Document] &amp; "||" &amp; Database[General Class] &amp; CHAR(10) &amp; " ▶ " &amp; Database[Test Name (Generalized)], Database[ID], "-")</f>
        <v>-</v>
      </c>
      <c r="K28" s="1" cm="1">
        <f t="array" ref="K28">_xlfn.XLOOKUP($E28&amp;"||"&amp;K$20,Database[Agency Name or Document] &amp; "||" &amp; Database[General Class] &amp; CHAR(10) &amp; " ▶ " &amp; Database[Test Name (Generalized)], Database[ID], "-")</f>
        <v>55</v>
      </c>
      <c r="L28" s="1" cm="1">
        <f t="array" ref="L28">_xlfn.XLOOKUP($E28&amp;"||"&amp;L$20,Database[Agency Name or Document] &amp; "||" &amp; Database[General Class] &amp; CHAR(10) &amp; " ▶ " &amp; Database[Test Name (Generalized)], Database[ID], "-")</f>
        <v>1</v>
      </c>
      <c r="M28" s="1" t="str" cm="1">
        <f t="array" ref="M28">_xlfn.XLOOKUP($E28&amp;"||"&amp;M$20,Database[Agency Name or Document] &amp; "||" &amp; Database[General Class] &amp; CHAR(10) &amp; " ▶ " &amp; Database[Test Name (Generalized)], Database[ID], "-")</f>
        <v>-</v>
      </c>
      <c r="N28" s="1" cm="1">
        <f t="array" ref="N28">_xlfn.XLOOKUP($E28&amp;"||"&amp;N$20,Database[Agency Name or Document] &amp; "||" &amp; Database[General Class] &amp; CHAR(10) &amp; " ▶ " &amp; Database[Test Name (Generalized)], Database[ID], "-")</f>
        <v>7</v>
      </c>
      <c r="O28" s="1" cm="1">
        <f t="array" ref="O28">_xlfn.XLOOKUP($E28&amp;"||"&amp;O$20,Database[Agency Name or Document] &amp; "||" &amp; Database[General Class] &amp; CHAR(10) &amp; " ▶ " &amp; Database[Test Name (Generalized)], Database[ID], "-")</f>
        <v>70</v>
      </c>
      <c r="P28" s="1" cm="1">
        <f t="array" ref="P28">_xlfn.XLOOKUP($E28&amp;"||"&amp;P$20,Database[Agency Name or Document] &amp; "||" &amp; Database[General Class] &amp; CHAR(10) &amp; " ▶ " &amp; Database[Test Name (Generalized)], Database[ID], "-")</f>
        <v>73</v>
      </c>
      <c r="Q28" s="1" cm="1">
        <f t="array" ref="Q28">_xlfn.XLOOKUP($E28&amp;"||"&amp;Q$20,Database[Agency Name or Document] &amp; "||" &amp; Database[General Class] &amp; CHAR(10) &amp; " ▶ " &amp; Database[Test Name (Generalized)], Database[ID], "-")</f>
        <v>59</v>
      </c>
      <c r="R28" s="1" cm="1">
        <f t="array" ref="R28">_xlfn.XLOOKUP($E28&amp;"||"&amp;R$20,Database[Agency Name or Document] &amp; "||" &amp; Database[General Class] &amp; CHAR(10) &amp; " ▶ " &amp; Database[Test Name (Generalized)], Database[ID], "-")</f>
        <v>64</v>
      </c>
      <c r="S28" s="1" t="str" cm="1">
        <f t="array" ref="S28">_xlfn.XLOOKUP($E28&amp;"||"&amp;S$20,Database[Agency Name or Document] &amp; "||" &amp; Database[General Class] &amp; CHAR(10) &amp; " ▶ " &amp; Database[Test Name (Generalized)], Database[ID], "-")</f>
        <v>-</v>
      </c>
      <c r="T28" s="1" t="str" cm="1">
        <f t="array" ref="T28">_xlfn.XLOOKUP($E28&amp;"||"&amp;T$20,Database[Agency Name or Document] &amp; "||" &amp; Database[General Class] &amp; CHAR(10) &amp; " ▶ " &amp; Database[Test Name (Generalized)], Database[ID], "-")</f>
        <v>-</v>
      </c>
      <c r="U28" s="1" t="str" cm="1">
        <f t="array" ref="U28">_xlfn.XLOOKUP($E28&amp;"||"&amp;U$20,Database[Agency Name or Document] &amp; "||" &amp; Database[General Class] &amp; CHAR(10) &amp; " ▶ " &amp; Database[Test Name (Generalized)], Database[ID], "-")</f>
        <v>-</v>
      </c>
      <c r="V28" s="1" t="str" cm="1">
        <f t="array" ref="V28">_xlfn.XLOOKUP($E28&amp;"||"&amp;V$20,Database[Agency Name or Document] &amp; "||" &amp; Database[General Class] &amp; CHAR(10) &amp; " ▶ " &amp; Database[Test Name (Generalized)], Database[ID], "-")</f>
        <v>-</v>
      </c>
      <c r="W28" s="1" t="str" cm="1">
        <f t="array" ref="W28">_xlfn.XLOOKUP($E28&amp;"||"&amp;W$20,Database[Agency Name or Document] &amp; "||" &amp; Database[General Class] &amp; CHAR(10) &amp; " ▶ " &amp; Database[Test Name (Generalized)], Database[ID], "-")</f>
        <v>-</v>
      </c>
      <c r="X28" s="28" t="str" cm="1">
        <f t="array" ref="X28">_xlfn.XLOOKUP($E28&amp;"||"&amp;X$20,Database[Agency Name or Document] &amp; "||" &amp; Database[General Class] &amp; CHAR(10) &amp; " ▶ " &amp; Database[Test Name (Generalized)], Database[ID], "-")</f>
        <v>-</v>
      </c>
    </row>
    <row r="29" spans="4:40" x14ac:dyDescent="0.25">
      <c r="D29" s="6"/>
      <c r="E29" s="15" t="str">
        <v>Los Angeles County Public Works, Geotechnical  and Materials Engineering Division</v>
      </c>
      <c r="F29" s="1" cm="1">
        <f t="array" ref="F29">_xlfn.XLOOKUP($E29&amp;"||"&amp;F$20,Database[Agency Name or Document] &amp; "||" &amp; Database[General Class] &amp; CHAR(10) &amp; " ▶ " &amp; Database[Test Name (Generalized)], Database[ID], "-")</f>
        <v>38</v>
      </c>
      <c r="G29" s="1" t="str" cm="1">
        <f t="array" ref="G29">_xlfn.XLOOKUP($E29&amp;"||"&amp;G$20,Database[Agency Name or Document] &amp; "||" &amp; Database[General Class] &amp; CHAR(10) &amp; " ▶ " &amp; Database[Test Name (Generalized)], Database[ID], "-")</f>
        <v>-</v>
      </c>
      <c r="H29" s="1" t="str" cm="1">
        <f t="array" ref="H29">_xlfn.XLOOKUP($E29&amp;"||"&amp;H$20,Database[Agency Name or Document] &amp; "||" &amp; Database[General Class] &amp; CHAR(10) &amp; " ▶ " &amp; Database[Test Name (Generalized)], Database[ID], "-")</f>
        <v>-</v>
      </c>
      <c r="I29" s="1" t="str" cm="1">
        <f t="array" ref="I29">_xlfn.XLOOKUP($E29&amp;"||"&amp;I$20,Database[Agency Name or Document] &amp; "||" &amp; Database[General Class] &amp; CHAR(10) &amp; " ▶ " &amp; Database[Test Name (Generalized)], Database[ID], "-")</f>
        <v>-</v>
      </c>
      <c r="J29" s="1" t="str" cm="1">
        <f t="array" ref="J29">_xlfn.XLOOKUP($E29&amp;"||"&amp;J$20,Database[Agency Name or Document] &amp; "||" &amp; Database[General Class] &amp; CHAR(10) &amp; " ▶ " &amp; Database[Test Name (Generalized)], Database[ID], "-")</f>
        <v>-</v>
      </c>
      <c r="K29" s="1" t="str" cm="1">
        <f t="array" ref="K29">_xlfn.XLOOKUP($E29&amp;"||"&amp;K$20,Database[Agency Name or Document] &amp; "||" &amp; Database[General Class] &amp; CHAR(10) &amp; " ▶ " &amp; Database[Test Name (Generalized)], Database[ID], "-")</f>
        <v>-</v>
      </c>
      <c r="L29" s="1" t="str" cm="1">
        <f t="array" ref="L29">_xlfn.XLOOKUP($E29&amp;"||"&amp;L$20,Database[Agency Name or Document] &amp; "||" &amp; Database[General Class] &amp; CHAR(10) &amp; " ▶ " &amp; Database[Test Name (Generalized)], Database[ID], "-")</f>
        <v>-</v>
      </c>
      <c r="M29" s="1" cm="1">
        <f t="array" ref="M29">_xlfn.XLOOKUP($E29&amp;"||"&amp;M$20,Database[Agency Name or Document] &amp; "||" &amp; Database[General Class] &amp; CHAR(10) &amp; " ▶ " &amp; Database[Test Name (Generalized)], Database[ID], "-")</f>
        <v>5</v>
      </c>
      <c r="N29" s="1" t="str" cm="1">
        <f t="array" ref="N29">_xlfn.XLOOKUP($E29&amp;"||"&amp;N$20,Database[Agency Name or Document] &amp; "||" &amp; Database[General Class] &amp; CHAR(10) &amp; " ▶ " &amp; Database[Test Name (Generalized)], Database[ID], "-")</f>
        <v>-</v>
      </c>
      <c r="O29" s="1" t="str" cm="1">
        <f t="array" ref="O29">_xlfn.XLOOKUP($E29&amp;"||"&amp;O$20,Database[Agency Name or Document] &amp; "||" &amp; Database[General Class] &amp; CHAR(10) &amp; " ▶ " &amp; Database[Test Name (Generalized)], Database[ID], "-")</f>
        <v>-</v>
      </c>
      <c r="P29" s="1" t="str" cm="1">
        <f t="array" ref="P29">_xlfn.XLOOKUP($E29&amp;"||"&amp;P$20,Database[Agency Name or Document] &amp; "||" &amp; Database[General Class] &amp; CHAR(10) &amp; " ▶ " &amp; Database[Test Name (Generalized)], Database[ID], "-")</f>
        <v>-</v>
      </c>
      <c r="Q29" s="1" t="str" cm="1">
        <f t="array" ref="Q29">_xlfn.XLOOKUP($E29&amp;"||"&amp;Q$20,Database[Agency Name or Document] &amp; "||" &amp; Database[General Class] &amp; CHAR(10) &amp; " ▶ " &amp; Database[Test Name (Generalized)], Database[ID], "-")</f>
        <v>-</v>
      </c>
      <c r="R29" s="1" t="str" cm="1">
        <f t="array" ref="R29">_xlfn.XLOOKUP($E29&amp;"||"&amp;R$20,Database[Agency Name or Document] &amp; "||" &amp; Database[General Class] &amp; CHAR(10) &amp; " ▶ " &amp; Database[Test Name (Generalized)], Database[ID], "-")</f>
        <v>-</v>
      </c>
      <c r="S29" s="1" t="str" cm="1">
        <f t="array" ref="S29">_xlfn.XLOOKUP($E29&amp;"||"&amp;S$20,Database[Agency Name or Document] &amp; "||" &amp; Database[General Class] &amp; CHAR(10) &amp; " ▶ " &amp; Database[Test Name (Generalized)], Database[ID], "-")</f>
        <v>-</v>
      </c>
      <c r="T29" s="1" t="str" cm="1">
        <f t="array" ref="T29">_xlfn.XLOOKUP($E29&amp;"||"&amp;T$20,Database[Agency Name or Document] &amp; "||" &amp; Database[General Class] &amp; CHAR(10) &amp; " ▶ " &amp; Database[Test Name (Generalized)], Database[ID], "-")</f>
        <v>-</v>
      </c>
      <c r="U29" s="1" t="str" cm="1">
        <f t="array" ref="U29">_xlfn.XLOOKUP($E29&amp;"||"&amp;U$20,Database[Agency Name or Document] &amp; "||" &amp; Database[General Class] &amp; CHAR(10) &amp; " ▶ " &amp; Database[Test Name (Generalized)], Database[ID], "-")</f>
        <v>-</v>
      </c>
      <c r="V29" s="1" t="str" cm="1">
        <f t="array" ref="V29">_xlfn.XLOOKUP($E29&amp;"||"&amp;V$20,Database[Agency Name or Document] &amp; "||" &amp; Database[General Class] &amp; CHAR(10) &amp; " ▶ " &amp; Database[Test Name (Generalized)], Database[ID], "-")</f>
        <v>-</v>
      </c>
      <c r="W29" s="1" t="str" cm="1">
        <f t="array" ref="W29">_xlfn.XLOOKUP($E29&amp;"||"&amp;W$20,Database[Agency Name or Document] &amp; "||" &amp; Database[General Class] &amp; CHAR(10) &amp; " ▶ " &amp; Database[Test Name (Generalized)], Database[ID], "-")</f>
        <v>-</v>
      </c>
      <c r="X29" s="28" t="str" cm="1">
        <f t="array" ref="X29">_xlfn.XLOOKUP($E29&amp;"||"&amp;X$20,Database[Agency Name or Document] &amp; "||" &amp; Database[General Class] &amp; CHAR(10) &amp; " ▶ " &amp; Database[Test Name (Generalized)], Database[ID], "-")</f>
        <v>-</v>
      </c>
      <c r="AB29" s="78"/>
      <c r="AC29" s="78"/>
      <c r="AD29" s="78"/>
      <c r="AE29" s="78"/>
      <c r="AF29" s="78"/>
      <c r="AG29" s="78"/>
      <c r="AH29" s="78"/>
      <c r="AI29" s="78"/>
      <c r="AJ29" s="78"/>
      <c r="AK29" s="78"/>
      <c r="AL29" s="78"/>
      <c r="AM29" s="78"/>
      <c r="AN29" s="78"/>
    </row>
    <row r="30" spans="4:40" x14ac:dyDescent="0.25">
      <c r="D30" s="6"/>
      <c r="E30" s="15" t="str">
        <v>Orange</v>
      </c>
      <c r="F30" s="1" cm="1">
        <f t="array" ref="F30">_xlfn.XLOOKUP($E30&amp;"||"&amp;F$20,Database[Agency Name or Document] &amp; "||" &amp; Database[General Class] &amp; CHAR(10) &amp; " ▶ " &amp; Database[Test Name (Generalized)], Database[ID], "-")</f>
        <v>29</v>
      </c>
      <c r="G30" s="1" t="str" cm="1">
        <f t="array" ref="G30">_xlfn.XLOOKUP($E30&amp;"||"&amp;G$20,Database[Agency Name or Document] &amp; "||" &amp; Database[General Class] &amp; CHAR(10) &amp; " ▶ " &amp; Database[Test Name (Generalized)], Database[ID], "-")</f>
        <v>-</v>
      </c>
      <c r="H30" s="1" cm="1">
        <f t="array" ref="H30">_xlfn.XLOOKUP($E30&amp;"||"&amp;H$20,Database[Agency Name or Document] &amp; "||" &amp; Database[General Class] &amp; CHAR(10) &amp; " ▶ " &amp; Database[Test Name (Generalized)], Database[ID], "-")</f>
        <v>50</v>
      </c>
      <c r="I30" s="1" t="str" cm="1">
        <f t="array" ref="I30">_xlfn.XLOOKUP($E30&amp;"||"&amp;I$20,Database[Agency Name or Document] &amp; "||" &amp; Database[General Class] &amp; CHAR(10) &amp; " ▶ " &amp; Database[Test Name (Generalized)], Database[ID], "-")</f>
        <v>-</v>
      </c>
      <c r="J30" s="1" t="str" cm="1">
        <f t="array" ref="J30">_xlfn.XLOOKUP($E30&amp;"||"&amp;J$20,Database[Agency Name or Document] &amp; "||" &amp; Database[General Class] &amp; CHAR(10) &amp; " ▶ " &amp; Database[Test Name (Generalized)], Database[ID], "-")</f>
        <v>-</v>
      </c>
      <c r="K30" s="1" t="str" cm="1">
        <f t="array" ref="K30">_xlfn.XLOOKUP($E30&amp;"||"&amp;K$20,Database[Agency Name or Document] &amp; "||" &amp; Database[General Class] &amp; CHAR(10) &amp; " ▶ " &amp; Database[Test Name (Generalized)], Database[ID], "-")</f>
        <v>-</v>
      </c>
      <c r="L30" s="1" t="str" cm="1">
        <f t="array" ref="L30">_xlfn.XLOOKUP($E30&amp;"||"&amp;L$20,Database[Agency Name or Document] &amp; "||" &amp; Database[General Class] &amp; CHAR(10) &amp; " ▶ " &amp; Database[Test Name (Generalized)], Database[ID], "-")</f>
        <v>-</v>
      </c>
      <c r="M30" s="1" t="str" cm="1">
        <f t="array" ref="M30">_xlfn.XLOOKUP($E30&amp;"||"&amp;M$20,Database[Agency Name or Document] &amp; "||" &amp; Database[General Class] &amp; CHAR(10) &amp; " ▶ " &amp; Database[Test Name (Generalized)], Database[ID], "-")</f>
        <v>-</v>
      </c>
      <c r="N30" s="1" t="str" cm="1">
        <f t="array" ref="N30">_xlfn.XLOOKUP($E30&amp;"||"&amp;N$20,Database[Agency Name or Document] &amp; "||" &amp; Database[General Class] &amp; CHAR(10) &amp; " ▶ " &amp; Database[Test Name (Generalized)], Database[ID], "-")</f>
        <v>-</v>
      </c>
      <c r="O30" s="1" t="str" cm="1">
        <f t="array" ref="O30">_xlfn.XLOOKUP($E30&amp;"||"&amp;O$20,Database[Agency Name or Document] &amp; "||" &amp; Database[General Class] &amp; CHAR(10) &amp; " ▶ " &amp; Database[Test Name (Generalized)], Database[ID], "-")</f>
        <v>-</v>
      </c>
      <c r="P30" s="1" t="str" cm="1">
        <f t="array" ref="P30">_xlfn.XLOOKUP($E30&amp;"||"&amp;P$20,Database[Agency Name or Document] &amp; "||" &amp; Database[General Class] &amp; CHAR(10) &amp; " ▶ " &amp; Database[Test Name (Generalized)], Database[ID], "-")</f>
        <v>-</v>
      </c>
      <c r="Q30" s="1" t="str" cm="1">
        <f t="array" ref="Q30">_xlfn.XLOOKUP($E30&amp;"||"&amp;Q$20,Database[Agency Name or Document] &amp; "||" &amp; Database[General Class] &amp; CHAR(10) &amp; " ▶ " &amp; Database[Test Name (Generalized)], Database[ID], "-")</f>
        <v>-</v>
      </c>
      <c r="R30" s="1" t="str" cm="1">
        <f t="array" ref="R30">_xlfn.XLOOKUP($E30&amp;"||"&amp;R$20,Database[Agency Name or Document] &amp; "||" &amp; Database[General Class] &amp; CHAR(10) &amp; " ▶ " &amp; Database[Test Name (Generalized)], Database[ID], "-")</f>
        <v>-</v>
      </c>
      <c r="S30" s="1" cm="1">
        <f t="array" ref="S30">_xlfn.XLOOKUP($E30&amp;"||"&amp;S$20,Database[Agency Name or Document] &amp; "||" &amp; Database[General Class] &amp; CHAR(10) &amp; " ▶ " &amp; Database[Test Name (Generalized)], Database[ID], "-")</f>
        <v>25</v>
      </c>
      <c r="T30" s="1" cm="1">
        <f t="array" ref="T30">_xlfn.XLOOKUP($E30&amp;"||"&amp;T$20,Database[Agency Name or Document] &amp; "||" &amp; Database[General Class] &amp; CHAR(10) &amp; " ▶ " &amp; Database[Test Name (Generalized)], Database[ID], "-")</f>
        <v>11</v>
      </c>
      <c r="U30" s="1" cm="1">
        <f t="array" ref="U30">_xlfn.XLOOKUP($E30&amp;"||"&amp;U$20,Database[Agency Name or Document] &amp; "||" &amp; Database[General Class] &amp; CHAR(10) &amp; " ▶ " &amp; Database[Test Name (Generalized)], Database[ID], "-")</f>
        <v>17</v>
      </c>
      <c r="V30" s="1" cm="1">
        <f t="array" ref="V30">_xlfn.XLOOKUP($E30&amp;"||"&amp;V$20,Database[Agency Name or Document] &amp; "||" &amp; Database[General Class] &amp; CHAR(10) &amp; " ▶ " &amp; Database[Test Name (Generalized)], Database[ID], "-")</f>
        <v>20</v>
      </c>
      <c r="W30" s="1" t="str" cm="1">
        <f t="array" ref="W30">_xlfn.XLOOKUP($E30&amp;"||"&amp;W$20,Database[Agency Name or Document] &amp; "||" &amp; Database[General Class] &amp; CHAR(10) &amp; " ▶ " &amp; Database[Test Name (Generalized)], Database[ID], "-")</f>
        <v>-</v>
      </c>
      <c r="X30" s="28" t="str" cm="1">
        <f t="array" ref="X30">_xlfn.XLOOKUP($E30&amp;"||"&amp;X$20,Database[Agency Name or Document] &amp; "||" &amp; Database[General Class] &amp; CHAR(10) &amp; " ▶ " &amp; Database[Test Name (Generalized)], Database[ID], "-")</f>
        <v>-</v>
      </c>
    </row>
    <row r="31" spans="4:40" x14ac:dyDescent="0.25">
      <c r="D31" s="6"/>
      <c r="E31" s="15" t="str">
        <v>Riverside</v>
      </c>
      <c r="F31" s="1" cm="1">
        <f t="array" ref="F31">_xlfn.XLOOKUP($E31&amp;"||"&amp;F$20,Database[Agency Name or Document] &amp; "||" &amp; Database[General Class] &amp; CHAR(10) &amp; " ▶ " &amp; Database[Test Name (Generalized)], Database[ID], "-")</f>
        <v>30</v>
      </c>
      <c r="G31" s="1" t="str" cm="1">
        <f t="array" ref="G31">_xlfn.XLOOKUP($E31&amp;"||"&amp;G$20,Database[Agency Name or Document] &amp; "||" &amp; Database[General Class] &amp; CHAR(10) &amp; " ▶ " &amp; Database[Test Name (Generalized)], Database[ID], "-")</f>
        <v>-</v>
      </c>
      <c r="H31" s="1" cm="1">
        <f t="array" ref="H31">_xlfn.XLOOKUP($E31&amp;"||"&amp;H$20,Database[Agency Name or Document] &amp; "||" &amp; Database[General Class] &amp; CHAR(10) &amp; " ▶ " &amp; Database[Test Name (Generalized)], Database[ID], "-")</f>
        <v>51</v>
      </c>
      <c r="I31" s="1" t="str" cm="1">
        <f t="array" ref="I31">_xlfn.XLOOKUP($E31&amp;"||"&amp;I$20,Database[Agency Name or Document] &amp; "||" &amp; Database[General Class] &amp; CHAR(10) &amp; " ▶ " &amp; Database[Test Name (Generalized)], Database[ID], "-")</f>
        <v>-</v>
      </c>
      <c r="J31" s="1" t="str" cm="1">
        <f t="array" ref="J31">_xlfn.XLOOKUP($E31&amp;"||"&amp;J$20,Database[Agency Name or Document] &amp; "||" &amp; Database[General Class] &amp; CHAR(10) &amp; " ▶ " &amp; Database[Test Name (Generalized)], Database[ID], "-")</f>
        <v>-</v>
      </c>
      <c r="K31" s="1" t="str" cm="1">
        <f t="array" ref="K31">_xlfn.XLOOKUP($E31&amp;"||"&amp;K$20,Database[Agency Name or Document] &amp; "||" &amp; Database[General Class] &amp; CHAR(10) &amp; " ▶ " &amp; Database[Test Name (Generalized)], Database[ID], "-")</f>
        <v>-</v>
      </c>
      <c r="L31" s="1" t="str" cm="1">
        <f t="array" ref="L31">_xlfn.XLOOKUP($E31&amp;"||"&amp;L$20,Database[Agency Name or Document] &amp; "||" &amp; Database[General Class] &amp; CHAR(10) &amp; " ▶ " &amp; Database[Test Name (Generalized)], Database[ID], "-")</f>
        <v>-</v>
      </c>
      <c r="M31" s="1" t="str" cm="1">
        <f t="array" ref="M31">_xlfn.XLOOKUP($E31&amp;"||"&amp;M$20,Database[Agency Name or Document] &amp; "||" &amp; Database[General Class] &amp; CHAR(10) &amp; " ▶ " &amp; Database[Test Name (Generalized)], Database[ID], "-")</f>
        <v>-</v>
      </c>
      <c r="N31" s="1" t="str" cm="1">
        <f t="array" ref="N31">_xlfn.XLOOKUP($E31&amp;"||"&amp;N$20,Database[Agency Name or Document] &amp; "||" &amp; Database[General Class] &amp; CHAR(10) &amp; " ▶ " &amp; Database[Test Name (Generalized)], Database[ID], "-")</f>
        <v>-</v>
      </c>
      <c r="O31" s="1" t="str" cm="1">
        <f t="array" ref="O31">_xlfn.XLOOKUP($E31&amp;"||"&amp;O$20,Database[Agency Name or Document] &amp; "||" &amp; Database[General Class] &amp; CHAR(10) &amp; " ▶ " &amp; Database[Test Name (Generalized)], Database[ID], "-")</f>
        <v>-</v>
      </c>
      <c r="P31" s="1" t="str" cm="1">
        <f t="array" ref="P31">_xlfn.XLOOKUP($E31&amp;"||"&amp;P$20,Database[Agency Name or Document] &amp; "||" &amp; Database[General Class] &amp; CHAR(10) &amp; " ▶ " &amp; Database[Test Name (Generalized)], Database[ID], "-")</f>
        <v>-</v>
      </c>
      <c r="Q31" s="1" t="str" cm="1">
        <f t="array" ref="Q31">_xlfn.XLOOKUP($E31&amp;"||"&amp;Q$20,Database[Agency Name or Document] &amp; "||" &amp; Database[General Class] &amp; CHAR(10) &amp; " ▶ " &amp; Database[Test Name (Generalized)], Database[ID], "-")</f>
        <v>-</v>
      </c>
      <c r="R31" s="1" t="str" cm="1">
        <f t="array" ref="R31">_xlfn.XLOOKUP($E31&amp;"||"&amp;R$20,Database[Agency Name or Document] &amp; "||" &amp; Database[General Class] &amp; CHAR(10) &amp; " ▶ " &amp; Database[Test Name (Generalized)], Database[ID], "-")</f>
        <v>-</v>
      </c>
      <c r="S31" s="1" cm="1">
        <f t="array" ref="S31">_xlfn.XLOOKUP($E31&amp;"||"&amp;S$20,Database[Agency Name or Document] &amp; "||" &amp; Database[General Class] &amp; CHAR(10) &amp; " ▶ " &amp; Database[Test Name (Generalized)], Database[ID], "-")</f>
        <v>26</v>
      </c>
      <c r="T31" s="1" cm="1">
        <f t="array" ref="T31">_xlfn.XLOOKUP($E31&amp;"||"&amp;T$20,Database[Agency Name or Document] &amp; "||" &amp; Database[General Class] &amp; CHAR(10) &amp; " ▶ " &amp; Database[Test Name (Generalized)], Database[ID], "-")</f>
        <v>12</v>
      </c>
      <c r="U31" s="1" cm="1">
        <f t="array" ref="U31">_xlfn.XLOOKUP($E31&amp;"||"&amp;U$20,Database[Agency Name or Document] &amp; "||" &amp; Database[General Class] &amp; CHAR(10) &amp; " ▶ " &amp; Database[Test Name (Generalized)], Database[ID], "-")</f>
        <v>18</v>
      </c>
      <c r="V31" s="1" cm="1">
        <f t="array" ref="V31">_xlfn.XLOOKUP($E31&amp;"||"&amp;V$20,Database[Agency Name or Document] &amp; "||" &amp; Database[General Class] &amp; CHAR(10) &amp; " ▶ " &amp; Database[Test Name (Generalized)], Database[ID], "-")</f>
        <v>21</v>
      </c>
      <c r="W31" s="1" t="str" cm="1">
        <f t="array" ref="W31">_xlfn.XLOOKUP($E31&amp;"||"&amp;W$20,Database[Agency Name or Document] &amp; "||" &amp; Database[General Class] &amp; CHAR(10) &amp; " ▶ " &amp; Database[Test Name (Generalized)], Database[ID], "-")</f>
        <v>-</v>
      </c>
      <c r="X31" s="28" t="str" cm="1">
        <f t="array" ref="X31">_xlfn.XLOOKUP($E31&amp;"||"&amp;X$20,Database[Agency Name or Document] &amp; "||" &amp; Database[General Class] &amp; CHAR(10) &amp; " ▶ " &amp; Database[Test Name (Generalized)], Database[ID], "-")</f>
        <v>-</v>
      </c>
    </row>
    <row r="32" spans="4:40" x14ac:dyDescent="0.25">
      <c r="D32" s="6"/>
      <c r="E32" s="15" t="str">
        <v>U.S. Army Corps of Engineers</v>
      </c>
      <c r="F32" s="1" cm="1">
        <f t="array" ref="F32">_xlfn.XLOOKUP($E32&amp;"||"&amp;F$20,Database[Agency Name or Document] &amp; "||" &amp; Database[General Class] &amp; CHAR(10) &amp; " ▶ " &amp; Database[Test Name (Generalized)], Database[ID], "-")</f>
        <v>49</v>
      </c>
      <c r="G32" s="1" t="str" cm="1">
        <f t="array" ref="G32">_xlfn.XLOOKUP($E32&amp;"||"&amp;G$20,Database[Agency Name or Document] &amp; "||" &amp; Database[General Class] &amp; CHAR(10) &amp; " ▶ " &amp; Database[Test Name (Generalized)], Database[ID], "-")</f>
        <v>-</v>
      </c>
      <c r="H32" s="1" t="str" cm="1">
        <f t="array" ref="H32">_xlfn.XLOOKUP($E32&amp;"||"&amp;H$20,Database[Agency Name or Document] &amp; "||" &amp; Database[General Class] &amp; CHAR(10) &amp; " ▶ " &amp; Database[Test Name (Generalized)], Database[ID], "-")</f>
        <v>-</v>
      </c>
      <c r="I32" s="1" cm="1">
        <f t="array" ref="I32">_xlfn.XLOOKUP($E32&amp;"||"&amp;I$20,Database[Agency Name or Document] &amp; "||" &amp; Database[General Class] &amp; CHAR(10) &amp; " ▶ " &amp; Database[Test Name (Generalized)], Database[ID], "-")</f>
        <v>53</v>
      </c>
      <c r="J32" s="1" cm="1">
        <f t="array" ref="J32">_xlfn.XLOOKUP($E32&amp;"||"&amp;J$20,Database[Agency Name or Document] &amp; "||" &amp; Database[General Class] &amp; CHAR(10) &amp; " ▶ " &amp; Database[Test Name (Generalized)], Database[ID], "-")</f>
        <v>54</v>
      </c>
      <c r="K32" s="1" t="str" cm="1">
        <f t="array" ref="K32">_xlfn.XLOOKUP($E32&amp;"||"&amp;K$20,Database[Agency Name or Document] &amp; "||" &amp; Database[General Class] &amp; CHAR(10) &amp; " ▶ " &amp; Database[Test Name (Generalized)], Database[ID], "-")</f>
        <v>-</v>
      </c>
      <c r="L32" s="1" cm="1">
        <f t="array" ref="L32">_xlfn.XLOOKUP($E32&amp;"||"&amp;L$20,Database[Agency Name or Document] &amp; "||" &amp; Database[General Class] &amp; CHAR(10) &amp; " ▶ " &amp; Database[Test Name (Generalized)], Database[ID], "-")</f>
        <v>23</v>
      </c>
      <c r="M32" s="1" t="str" cm="1">
        <f t="array" ref="M32">_xlfn.XLOOKUP($E32&amp;"||"&amp;M$20,Database[Agency Name or Document] &amp; "||" &amp; Database[General Class] &amp; CHAR(10) &amp; " ▶ " &amp; Database[Test Name (Generalized)], Database[ID], "-")</f>
        <v>-</v>
      </c>
      <c r="N32" s="1" t="str" cm="1">
        <f t="array" ref="N32">_xlfn.XLOOKUP($E32&amp;"||"&amp;N$20,Database[Agency Name or Document] &amp; "||" &amp; Database[General Class] &amp; CHAR(10) &amp; " ▶ " &amp; Database[Test Name (Generalized)], Database[ID], "-")</f>
        <v>-</v>
      </c>
      <c r="O32" s="1" t="str" cm="1">
        <f t="array" ref="O32">_xlfn.XLOOKUP($E32&amp;"||"&amp;O$20,Database[Agency Name or Document] &amp; "||" &amp; Database[General Class] &amp; CHAR(10) &amp; " ▶ " &amp; Database[Test Name (Generalized)], Database[ID], "-")</f>
        <v>-</v>
      </c>
      <c r="P32" s="1" t="str" cm="1">
        <f t="array" ref="P32">_xlfn.XLOOKUP($E32&amp;"||"&amp;P$20,Database[Agency Name or Document] &amp; "||" &amp; Database[General Class] &amp; CHAR(10) &amp; " ▶ " &amp; Database[Test Name (Generalized)], Database[ID], "-")</f>
        <v>-</v>
      </c>
      <c r="Q32" s="1" t="str" cm="1">
        <f t="array" ref="Q32">_xlfn.XLOOKUP($E32&amp;"||"&amp;Q$20,Database[Agency Name or Document] &amp; "||" &amp; Database[General Class] &amp; CHAR(10) &amp; " ▶ " &amp; Database[Test Name (Generalized)], Database[ID], "-")</f>
        <v>-</v>
      </c>
      <c r="R32" s="1" t="str" cm="1">
        <f t="array" ref="R32">_xlfn.XLOOKUP($E32&amp;"||"&amp;R$20,Database[Agency Name or Document] &amp; "||" &amp; Database[General Class] &amp; CHAR(10) &amp; " ▶ " &amp; Database[Test Name (Generalized)], Database[ID], "-")</f>
        <v>-</v>
      </c>
      <c r="S32" s="1" t="str" cm="1">
        <f t="array" ref="S32">_xlfn.XLOOKUP($E32&amp;"||"&amp;S$20,Database[Agency Name or Document] &amp; "||" &amp; Database[General Class] &amp; CHAR(10) &amp; " ▶ " &amp; Database[Test Name (Generalized)], Database[ID], "-")</f>
        <v>-</v>
      </c>
      <c r="T32" s="1" t="str" cm="1">
        <f t="array" ref="T32">_xlfn.XLOOKUP($E32&amp;"||"&amp;T$20,Database[Agency Name or Document] &amp; "||" &amp; Database[General Class] &amp; CHAR(10) &amp; " ▶ " &amp; Database[Test Name (Generalized)], Database[ID], "-")</f>
        <v>-</v>
      </c>
      <c r="U32" s="1" t="str" cm="1">
        <f t="array" ref="U32">_xlfn.XLOOKUP($E32&amp;"||"&amp;U$20,Database[Agency Name or Document] &amp; "||" &amp; Database[General Class] &amp; CHAR(10) &amp; " ▶ " &amp; Database[Test Name (Generalized)], Database[ID], "-")</f>
        <v>-</v>
      </c>
      <c r="V32" s="1" t="str" cm="1">
        <f t="array" ref="V32">_xlfn.XLOOKUP($E32&amp;"||"&amp;V$20,Database[Agency Name or Document] &amp; "||" &amp; Database[General Class] &amp; CHAR(10) &amp; " ▶ " &amp; Database[Test Name (Generalized)], Database[ID], "-")</f>
        <v>-</v>
      </c>
      <c r="W32" s="1" t="str" cm="1">
        <f t="array" ref="W32">_xlfn.XLOOKUP($E32&amp;"||"&amp;W$20,Database[Agency Name or Document] &amp; "||" &amp; Database[General Class] &amp; CHAR(10) &amp; " ▶ " &amp; Database[Test Name (Generalized)], Database[ID], "-")</f>
        <v>-</v>
      </c>
      <c r="X32" s="28" t="str" cm="1">
        <f t="array" ref="X32">_xlfn.XLOOKUP($E32&amp;"||"&amp;X$20,Database[Agency Name or Document] &amp; "||" &amp; Database[General Class] &amp; CHAR(10) &amp; " ▶ " &amp; Database[Test Name (Generalized)], Database[ID], "-")</f>
        <v>-</v>
      </c>
    </row>
    <row r="33" spans="4:24" x14ac:dyDescent="0.25">
      <c r="D33" s="6"/>
      <c r="E33" s="15"/>
      <c r="F33" s="1" t="str" cm="1">
        <f t="array" ref="F33">_xlfn.XLOOKUP($E33&amp;"||"&amp;F$20,Database[Agency Name or Document] &amp; "||" &amp; Database[General Class] &amp; CHAR(10) &amp; " ▶ " &amp; Database[Test Name (Generalized)], Database[ID], "-")</f>
        <v>-</v>
      </c>
      <c r="G33" s="1" t="str" cm="1">
        <f t="array" ref="G33">_xlfn.XLOOKUP($E33&amp;"||"&amp;G$20,Database[Agency Name or Document] &amp; "||" &amp; Database[General Class] &amp; CHAR(10) &amp; " ▶ " &amp; Database[Test Name (Generalized)], Database[ID], "-")</f>
        <v>-</v>
      </c>
      <c r="H33" s="1" t="str" cm="1">
        <f t="array" ref="H33">_xlfn.XLOOKUP($E33&amp;"||"&amp;H$20,Database[Agency Name or Document] &amp; "||" &amp; Database[General Class] &amp; CHAR(10) &amp; " ▶ " &amp; Database[Test Name (Generalized)], Database[ID], "-")</f>
        <v>-</v>
      </c>
      <c r="I33" s="1" t="str" cm="1">
        <f t="array" ref="I33">_xlfn.XLOOKUP($E33&amp;"||"&amp;I$20,Database[Agency Name or Document] &amp; "||" &amp; Database[General Class] &amp; CHAR(10) &amp; " ▶ " &amp; Database[Test Name (Generalized)], Database[ID], "-")</f>
        <v>-</v>
      </c>
      <c r="J33" s="1" t="str" cm="1">
        <f t="array" ref="J33">_xlfn.XLOOKUP($E33&amp;"||"&amp;J$20,Database[Agency Name or Document] &amp; "||" &amp; Database[General Class] &amp; CHAR(10) &amp; " ▶ " &amp; Database[Test Name (Generalized)], Database[ID], "-")</f>
        <v>-</v>
      </c>
      <c r="K33" s="1" t="str" cm="1">
        <f t="array" ref="K33">_xlfn.XLOOKUP($E33&amp;"||"&amp;K$20,Database[Agency Name or Document] &amp; "||" &amp; Database[General Class] &amp; CHAR(10) &amp; " ▶ " &amp; Database[Test Name (Generalized)], Database[ID], "-")</f>
        <v>-</v>
      </c>
      <c r="L33" s="1" t="str" cm="1">
        <f t="array" ref="L33">_xlfn.XLOOKUP($E33&amp;"||"&amp;L$20,Database[Agency Name or Document] &amp; "||" &amp; Database[General Class] &amp; CHAR(10) &amp; " ▶ " &amp; Database[Test Name (Generalized)], Database[ID], "-")</f>
        <v>-</v>
      </c>
      <c r="M33" s="1" t="str" cm="1">
        <f t="array" ref="M33">_xlfn.XLOOKUP($E33&amp;"||"&amp;M$20,Database[Agency Name or Document] &amp; "||" &amp; Database[General Class] &amp; CHAR(10) &amp; " ▶ " &amp; Database[Test Name (Generalized)], Database[ID], "-")</f>
        <v>-</v>
      </c>
      <c r="N33" s="1" t="str" cm="1">
        <f t="array" ref="N33">_xlfn.XLOOKUP($E33&amp;"||"&amp;N$20,Database[Agency Name or Document] &amp; "||" &amp; Database[General Class] &amp; CHAR(10) &amp; " ▶ " &amp; Database[Test Name (Generalized)], Database[ID], "-")</f>
        <v>-</v>
      </c>
      <c r="O33" s="1" t="str" cm="1">
        <f t="array" ref="O33">_xlfn.XLOOKUP($E33&amp;"||"&amp;O$20,Database[Agency Name or Document] &amp; "||" &amp; Database[General Class] &amp; CHAR(10) &amp; " ▶ " &amp; Database[Test Name (Generalized)], Database[ID], "-")</f>
        <v>-</v>
      </c>
      <c r="P33" s="1" t="str" cm="1">
        <f t="array" ref="P33">_xlfn.XLOOKUP($E33&amp;"||"&amp;P$20,Database[Agency Name or Document] &amp; "||" &amp; Database[General Class] &amp; CHAR(10) &amp; " ▶ " &amp; Database[Test Name (Generalized)], Database[ID], "-")</f>
        <v>-</v>
      </c>
      <c r="Q33" s="1" t="str" cm="1">
        <f t="array" ref="Q33">_xlfn.XLOOKUP($E33&amp;"||"&amp;Q$20,Database[Agency Name or Document] &amp; "||" &amp; Database[General Class] &amp; CHAR(10) &amp; " ▶ " &amp; Database[Test Name (Generalized)], Database[ID], "-")</f>
        <v>-</v>
      </c>
      <c r="R33" s="1" t="str" cm="1">
        <f t="array" ref="R33">_xlfn.XLOOKUP($E33&amp;"||"&amp;R$20,Database[Agency Name or Document] &amp; "||" &amp; Database[General Class] &amp; CHAR(10) &amp; " ▶ " &amp; Database[Test Name (Generalized)], Database[ID], "-")</f>
        <v>-</v>
      </c>
      <c r="S33" s="1" t="str" cm="1">
        <f t="array" ref="S33">_xlfn.XLOOKUP($E33&amp;"||"&amp;S$20,Database[Agency Name or Document] &amp; "||" &amp; Database[General Class] &amp; CHAR(10) &amp; " ▶ " &amp; Database[Test Name (Generalized)], Database[ID], "-")</f>
        <v>-</v>
      </c>
      <c r="T33" s="1" t="str" cm="1">
        <f t="array" ref="T33">_xlfn.XLOOKUP($E33&amp;"||"&amp;T$20,Database[Agency Name or Document] &amp; "||" &amp; Database[General Class] &amp; CHAR(10) &amp; " ▶ " &amp; Database[Test Name (Generalized)], Database[ID], "-")</f>
        <v>-</v>
      </c>
      <c r="U33" s="1" t="str" cm="1">
        <f t="array" ref="U33">_xlfn.XLOOKUP($E33&amp;"||"&amp;U$20,Database[Agency Name or Document] &amp; "||" &amp; Database[General Class] &amp; CHAR(10) &amp; " ▶ " &amp; Database[Test Name (Generalized)], Database[ID], "-")</f>
        <v>-</v>
      </c>
      <c r="V33" s="1" t="str" cm="1">
        <f t="array" ref="V33">_xlfn.XLOOKUP($E33&amp;"||"&amp;V$20,Database[Agency Name or Document] &amp; "||" &amp; Database[General Class] &amp; CHAR(10) &amp; " ▶ " &amp; Database[Test Name (Generalized)], Database[ID], "-")</f>
        <v>-</v>
      </c>
      <c r="W33" s="1" t="str" cm="1">
        <f t="array" ref="W33">_xlfn.XLOOKUP($E33&amp;"||"&amp;W$20,Database[Agency Name or Document] &amp; "||" &amp; Database[General Class] &amp; CHAR(10) &amp; " ▶ " &amp; Database[Test Name (Generalized)], Database[ID], "-")</f>
        <v>-</v>
      </c>
      <c r="X33" s="28" t="str" cm="1">
        <f t="array" ref="X33">_xlfn.XLOOKUP($E33&amp;"||"&amp;X$20,Database[Agency Name or Document] &amp; "||" &amp; Database[General Class] &amp; CHAR(10) &amp; " ▶ " &amp; Database[Test Name (Generalized)], Database[ID], "-")</f>
        <v>-</v>
      </c>
    </row>
    <row r="34" spans="4:24" x14ac:dyDescent="0.25">
      <c r="D34" s="6"/>
      <c r="E34" s="15"/>
      <c r="F34" s="1" t="str" cm="1">
        <f t="array" ref="F34">_xlfn.XLOOKUP($E34&amp;"||"&amp;F$20,Database[Agency Name or Document] &amp; "||" &amp; Database[General Class] &amp; CHAR(10) &amp; " ▶ " &amp; Database[Test Name (Generalized)], Database[ID], "-")</f>
        <v>-</v>
      </c>
      <c r="G34" s="1" t="str" cm="1">
        <f t="array" ref="G34">_xlfn.XLOOKUP($E34&amp;"||"&amp;G$20,Database[Agency Name or Document] &amp; "||" &amp; Database[General Class] &amp; CHAR(10) &amp; " ▶ " &amp; Database[Test Name (Generalized)], Database[ID], "-")</f>
        <v>-</v>
      </c>
      <c r="H34" s="1" t="str" cm="1">
        <f t="array" ref="H34">_xlfn.XLOOKUP($E34&amp;"||"&amp;H$20,Database[Agency Name or Document] &amp; "||" &amp; Database[General Class] &amp; CHAR(10) &amp; " ▶ " &amp; Database[Test Name (Generalized)], Database[ID], "-")</f>
        <v>-</v>
      </c>
      <c r="I34" s="1" t="str" cm="1">
        <f t="array" ref="I34">_xlfn.XLOOKUP($E34&amp;"||"&amp;I$20,Database[Agency Name or Document] &amp; "||" &amp; Database[General Class] &amp; CHAR(10) &amp; " ▶ " &amp; Database[Test Name (Generalized)], Database[ID], "-")</f>
        <v>-</v>
      </c>
      <c r="J34" s="1" t="str" cm="1">
        <f t="array" ref="J34">_xlfn.XLOOKUP($E34&amp;"||"&amp;J$20,Database[Agency Name or Document] &amp; "||" &amp; Database[General Class] &amp; CHAR(10) &amp; " ▶ " &amp; Database[Test Name (Generalized)], Database[ID], "-")</f>
        <v>-</v>
      </c>
      <c r="K34" s="1" t="str" cm="1">
        <f t="array" ref="K34">_xlfn.XLOOKUP($E34&amp;"||"&amp;K$20,Database[Agency Name or Document] &amp; "||" &amp; Database[General Class] &amp; CHAR(10) &amp; " ▶ " &amp; Database[Test Name (Generalized)], Database[ID], "-")</f>
        <v>-</v>
      </c>
      <c r="L34" s="1" t="str" cm="1">
        <f t="array" ref="L34">_xlfn.XLOOKUP($E34&amp;"||"&amp;L$20,Database[Agency Name or Document] &amp; "||" &amp; Database[General Class] &amp; CHAR(10) &amp; " ▶ " &amp; Database[Test Name (Generalized)], Database[ID], "-")</f>
        <v>-</v>
      </c>
      <c r="M34" s="1" t="str" cm="1">
        <f t="array" ref="M34">_xlfn.XLOOKUP($E34&amp;"||"&amp;M$20,Database[Agency Name or Document] &amp; "||" &amp; Database[General Class] &amp; CHAR(10) &amp; " ▶ " &amp; Database[Test Name (Generalized)], Database[ID], "-")</f>
        <v>-</v>
      </c>
      <c r="N34" s="1" t="str" cm="1">
        <f t="array" ref="N34">_xlfn.XLOOKUP($E34&amp;"||"&amp;N$20,Database[Agency Name or Document] &amp; "||" &amp; Database[General Class] &amp; CHAR(10) &amp; " ▶ " &amp; Database[Test Name (Generalized)], Database[ID], "-")</f>
        <v>-</v>
      </c>
      <c r="O34" s="1" t="str" cm="1">
        <f t="array" ref="O34">_xlfn.XLOOKUP($E34&amp;"||"&amp;O$20,Database[Agency Name or Document] &amp; "||" &amp; Database[General Class] &amp; CHAR(10) &amp; " ▶ " &amp; Database[Test Name (Generalized)], Database[ID], "-")</f>
        <v>-</v>
      </c>
      <c r="P34" s="1" t="str" cm="1">
        <f t="array" ref="P34">_xlfn.XLOOKUP($E34&amp;"||"&amp;P$20,Database[Agency Name or Document] &amp; "||" &amp; Database[General Class] &amp; CHAR(10) &amp; " ▶ " &amp; Database[Test Name (Generalized)], Database[ID], "-")</f>
        <v>-</v>
      </c>
      <c r="Q34" s="1" t="str" cm="1">
        <f t="array" ref="Q34">_xlfn.XLOOKUP($E34&amp;"||"&amp;Q$20,Database[Agency Name or Document] &amp; "||" &amp; Database[General Class] &amp; CHAR(10) &amp; " ▶ " &amp; Database[Test Name (Generalized)], Database[ID], "-")</f>
        <v>-</v>
      </c>
      <c r="R34" s="1" t="str" cm="1">
        <f t="array" ref="R34">_xlfn.XLOOKUP($E34&amp;"||"&amp;R$20,Database[Agency Name or Document] &amp; "||" &amp; Database[General Class] &amp; CHAR(10) &amp; " ▶ " &amp; Database[Test Name (Generalized)], Database[ID], "-")</f>
        <v>-</v>
      </c>
      <c r="S34" s="1" t="str" cm="1">
        <f t="array" ref="S34">_xlfn.XLOOKUP($E34&amp;"||"&amp;S$20,Database[Agency Name or Document] &amp; "||" &amp; Database[General Class] &amp; CHAR(10) &amp; " ▶ " &amp; Database[Test Name (Generalized)], Database[ID], "-")</f>
        <v>-</v>
      </c>
      <c r="T34" s="1" t="str" cm="1">
        <f t="array" ref="T34">_xlfn.XLOOKUP($E34&amp;"||"&amp;T$20,Database[Agency Name or Document] &amp; "||" &amp; Database[General Class] &amp; CHAR(10) &amp; " ▶ " &amp; Database[Test Name (Generalized)], Database[ID], "-")</f>
        <v>-</v>
      </c>
      <c r="U34" s="1" t="str" cm="1">
        <f t="array" ref="U34">_xlfn.XLOOKUP($E34&amp;"||"&amp;U$20,Database[Agency Name or Document] &amp; "||" &amp; Database[General Class] &amp; CHAR(10) &amp; " ▶ " &amp; Database[Test Name (Generalized)], Database[ID], "-")</f>
        <v>-</v>
      </c>
      <c r="V34" s="1" t="str" cm="1">
        <f t="array" ref="V34">_xlfn.XLOOKUP($E34&amp;"||"&amp;V$20,Database[Agency Name or Document] &amp; "||" &amp; Database[General Class] &amp; CHAR(10) &amp; " ▶ " &amp; Database[Test Name (Generalized)], Database[ID], "-")</f>
        <v>-</v>
      </c>
      <c r="W34" s="1" t="str" cm="1">
        <f t="array" ref="W34">_xlfn.XLOOKUP($E34&amp;"||"&amp;W$20,Database[Agency Name or Document] &amp; "||" &amp; Database[General Class] &amp; CHAR(10) &amp; " ▶ " &amp; Database[Test Name (Generalized)], Database[ID], "-")</f>
        <v>-</v>
      </c>
      <c r="X34" s="28" t="str" cm="1">
        <f t="array" ref="X34">_xlfn.XLOOKUP($E34&amp;"||"&amp;X$20,Database[Agency Name or Document] &amp; "||" &amp; Database[General Class] &amp; CHAR(10) &amp; " ▶ " &amp; Database[Test Name (Generalized)], Database[ID], "-")</f>
        <v>-</v>
      </c>
    </row>
    <row r="35" spans="4:24" x14ac:dyDescent="0.25">
      <c r="D35" s="6"/>
      <c r="E35" s="15"/>
      <c r="F35" s="1" t="str" cm="1">
        <f t="array" ref="F35">_xlfn.XLOOKUP($E35&amp;"||"&amp;F$20,Database[Agency Name or Document] &amp; "||" &amp; Database[General Class] &amp; CHAR(10) &amp; " ▶ " &amp; Database[Test Name (Generalized)], Database[ID], "-")</f>
        <v>-</v>
      </c>
      <c r="G35" s="1" t="str" cm="1">
        <f t="array" ref="G35">_xlfn.XLOOKUP($E35&amp;"||"&amp;G$20,Database[Agency Name or Document] &amp; "||" &amp; Database[General Class] &amp; CHAR(10) &amp; " ▶ " &amp; Database[Test Name (Generalized)], Database[ID], "-")</f>
        <v>-</v>
      </c>
      <c r="H35" s="1" t="str" cm="1">
        <f t="array" ref="H35">_xlfn.XLOOKUP($E35&amp;"||"&amp;H$20,Database[Agency Name or Document] &amp; "||" &amp; Database[General Class] &amp; CHAR(10) &amp; " ▶ " &amp; Database[Test Name (Generalized)], Database[ID], "-")</f>
        <v>-</v>
      </c>
      <c r="I35" s="1" t="str" cm="1">
        <f t="array" ref="I35">_xlfn.XLOOKUP($E35&amp;"||"&amp;I$20,Database[Agency Name or Document] &amp; "||" &amp; Database[General Class] &amp; CHAR(10) &amp; " ▶ " &amp; Database[Test Name (Generalized)], Database[ID], "-")</f>
        <v>-</v>
      </c>
      <c r="J35" s="1" t="str" cm="1">
        <f t="array" ref="J35">_xlfn.XLOOKUP($E35&amp;"||"&amp;J$20,Database[Agency Name or Document] &amp; "||" &amp; Database[General Class] &amp; CHAR(10) &amp; " ▶ " &amp; Database[Test Name (Generalized)], Database[ID], "-")</f>
        <v>-</v>
      </c>
      <c r="K35" s="1" t="str" cm="1">
        <f t="array" ref="K35">_xlfn.XLOOKUP($E35&amp;"||"&amp;K$20,Database[Agency Name or Document] &amp; "||" &amp; Database[General Class] &amp; CHAR(10) &amp; " ▶ " &amp; Database[Test Name (Generalized)], Database[ID], "-")</f>
        <v>-</v>
      </c>
      <c r="L35" s="1" t="str" cm="1">
        <f t="array" ref="L35">_xlfn.XLOOKUP($E35&amp;"||"&amp;L$20,Database[Agency Name or Document] &amp; "||" &amp; Database[General Class] &amp; CHAR(10) &amp; " ▶ " &amp; Database[Test Name (Generalized)], Database[ID], "-")</f>
        <v>-</v>
      </c>
      <c r="M35" s="1" t="str" cm="1">
        <f t="array" ref="M35">_xlfn.XLOOKUP($E35&amp;"||"&amp;M$20,Database[Agency Name or Document] &amp; "||" &amp; Database[General Class] &amp; CHAR(10) &amp; " ▶ " &amp; Database[Test Name (Generalized)], Database[ID], "-")</f>
        <v>-</v>
      </c>
      <c r="N35" s="1" t="str" cm="1">
        <f t="array" ref="N35">_xlfn.XLOOKUP($E35&amp;"||"&amp;N$20,Database[Agency Name or Document] &amp; "||" &amp; Database[General Class] &amp; CHAR(10) &amp; " ▶ " &amp; Database[Test Name (Generalized)], Database[ID], "-")</f>
        <v>-</v>
      </c>
      <c r="O35" s="1" t="str" cm="1">
        <f t="array" ref="O35">_xlfn.XLOOKUP($E35&amp;"||"&amp;O$20,Database[Agency Name or Document] &amp; "||" &amp; Database[General Class] &amp; CHAR(10) &amp; " ▶ " &amp; Database[Test Name (Generalized)], Database[ID], "-")</f>
        <v>-</v>
      </c>
      <c r="P35" s="1" t="str" cm="1">
        <f t="array" ref="P35">_xlfn.XLOOKUP($E35&amp;"||"&amp;P$20,Database[Agency Name or Document] &amp; "||" &amp; Database[General Class] &amp; CHAR(10) &amp; " ▶ " &amp; Database[Test Name (Generalized)], Database[ID], "-")</f>
        <v>-</v>
      </c>
      <c r="Q35" s="1" t="str" cm="1">
        <f t="array" ref="Q35">_xlfn.XLOOKUP($E35&amp;"||"&amp;Q$20,Database[Agency Name or Document] &amp; "||" &amp; Database[General Class] &amp; CHAR(10) &amp; " ▶ " &amp; Database[Test Name (Generalized)], Database[ID], "-")</f>
        <v>-</v>
      </c>
      <c r="R35" s="1" t="str" cm="1">
        <f t="array" ref="R35">_xlfn.XLOOKUP($E35&amp;"||"&amp;R$20,Database[Agency Name or Document] &amp; "||" &amp; Database[General Class] &amp; CHAR(10) &amp; " ▶ " &amp; Database[Test Name (Generalized)], Database[ID], "-")</f>
        <v>-</v>
      </c>
      <c r="S35" s="1" t="str" cm="1">
        <f t="array" ref="S35">_xlfn.XLOOKUP($E35&amp;"||"&amp;S$20,Database[Agency Name or Document] &amp; "||" &amp; Database[General Class] &amp; CHAR(10) &amp; " ▶ " &amp; Database[Test Name (Generalized)], Database[ID], "-")</f>
        <v>-</v>
      </c>
      <c r="T35" s="1" t="str" cm="1">
        <f t="array" ref="T35">_xlfn.XLOOKUP($E35&amp;"||"&amp;T$20,Database[Agency Name or Document] &amp; "||" &amp; Database[General Class] &amp; CHAR(10) &amp; " ▶ " &amp; Database[Test Name (Generalized)], Database[ID], "-")</f>
        <v>-</v>
      </c>
      <c r="U35" s="1" t="str" cm="1">
        <f t="array" ref="U35">_xlfn.XLOOKUP($E35&amp;"||"&amp;U$20,Database[Agency Name or Document] &amp; "||" &amp; Database[General Class] &amp; CHAR(10) &amp; " ▶ " &amp; Database[Test Name (Generalized)], Database[ID], "-")</f>
        <v>-</v>
      </c>
      <c r="V35" s="1" t="str" cm="1">
        <f t="array" ref="V35">_xlfn.XLOOKUP($E35&amp;"||"&amp;V$20,Database[Agency Name or Document] &amp; "||" &amp; Database[General Class] &amp; CHAR(10) &amp; " ▶ " &amp; Database[Test Name (Generalized)], Database[ID], "-")</f>
        <v>-</v>
      </c>
      <c r="W35" s="1" t="str" cm="1">
        <f t="array" ref="W35">_xlfn.XLOOKUP($E35&amp;"||"&amp;W$20,Database[Agency Name or Document] &amp; "||" &amp; Database[General Class] &amp; CHAR(10) &amp; " ▶ " &amp; Database[Test Name (Generalized)], Database[ID], "-")</f>
        <v>-</v>
      </c>
      <c r="X35" s="28" t="str" cm="1">
        <f t="array" ref="X35">_xlfn.XLOOKUP($E35&amp;"||"&amp;X$20,Database[Agency Name or Document] &amp; "||" &amp; Database[General Class] &amp; CHAR(10) &amp; " ▶ " &amp; Database[Test Name (Generalized)], Database[ID], "-")</f>
        <v>-</v>
      </c>
    </row>
    <row r="36" spans="4:24" x14ac:dyDescent="0.25">
      <c r="D36" s="6"/>
      <c r="E36" s="16"/>
      <c r="F36" s="26" t="str" cm="1">
        <f t="array" ref="F36">_xlfn.XLOOKUP($E36&amp;"||"&amp;F$20,Database[Agency Name or Document] &amp; "||" &amp; Database[General Class] &amp; CHAR(10) &amp; " ▶ " &amp; Database[Test Name (Generalized)], Database[ID], "-")</f>
        <v>-</v>
      </c>
      <c r="G36" s="26" t="str" cm="1">
        <f t="array" ref="G36">_xlfn.XLOOKUP($E36&amp;"||"&amp;G$20,Database[Agency Name or Document] &amp; "||" &amp; Database[General Class] &amp; CHAR(10) &amp; " ▶ " &amp; Database[Test Name (Generalized)], Database[ID], "-")</f>
        <v>-</v>
      </c>
      <c r="H36" s="26" t="str" cm="1">
        <f t="array" ref="H36">_xlfn.XLOOKUP($E36&amp;"||"&amp;H$20,Database[Agency Name or Document] &amp; "||" &amp; Database[General Class] &amp; CHAR(10) &amp; " ▶ " &amp; Database[Test Name (Generalized)], Database[ID], "-")</f>
        <v>-</v>
      </c>
      <c r="I36" s="26" t="str" cm="1">
        <f t="array" ref="I36">_xlfn.XLOOKUP($E36&amp;"||"&amp;I$20,Database[Agency Name or Document] &amp; "||" &amp; Database[General Class] &amp; CHAR(10) &amp; " ▶ " &amp; Database[Test Name (Generalized)], Database[ID], "-")</f>
        <v>-</v>
      </c>
      <c r="J36" s="26" t="str" cm="1">
        <f t="array" ref="J36">_xlfn.XLOOKUP($E36&amp;"||"&amp;J$20,Database[Agency Name or Document] &amp; "||" &amp; Database[General Class] &amp; CHAR(10) &amp; " ▶ " &amp; Database[Test Name (Generalized)], Database[ID], "-")</f>
        <v>-</v>
      </c>
      <c r="K36" s="26" t="str" cm="1">
        <f t="array" ref="K36">_xlfn.XLOOKUP($E36&amp;"||"&amp;K$20,Database[Agency Name or Document] &amp; "||" &amp; Database[General Class] &amp; CHAR(10) &amp; " ▶ " &amp; Database[Test Name (Generalized)], Database[ID], "-")</f>
        <v>-</v>
      </c>
      <c r="L36" s="26" t="str" cm="1">
        <f t="array" ref="L36">_xlfn.XLOOKUP($E36&amp;"||"&amp;L$20,Database[Agency Name or Document] &amp; "||" &amp; Database[General Class] &amp; CHAR(10) &amp; " ▶ " &amp; Database[Test Name (Generalized)], Database[ID], "-")</f>
        <v>-</v>
      </c>
      <c r="M36" s="26" t="str" cm="1">
        <f t="array" ref="M36">_xlfn.XLOOKUP($E36&amp;"||"&amp;M$20,Database[Agency Name or Document] &amp; "||" &amp; Database[General Class] &amp; CHAR(10) &amp; " ▶ " &amp; Database[Test Name (Generalized)], Database[ID], "-")</f>
        <v>-</v>
      </c>
      <c r="N36" s="26" t="str" cm="1">
        <f t="array" ref="N36">_xlfn.XLOOKUP($E36&amp;"||"&amp;N$20,Database[Agency Name or Document] &amp; "||" &amp; Database[General Class] &amp; CHAR(10) &amp; " ▶ " &amp; Database[Test Name (Generalized)], Database[ID], "-")</f>
        <v>-</v>
      </c>
      <c r="O36" s="26" t="str" cm="1">
        <f t="array" ref="O36">_xlfn.XLOOKUP($E36&amp;"||"&amp;O$20,Database[Agency Name or Document] &amp; "||" &amp; Database[General Class] &amp; CHAR(10) &amp; " ▶ " &amp; Database[Test Name (Generalized)], Database[ID], "-")</f>
        <v>-</v>
      </c>
      <c r="P36" s="26" t="str" cm="1">
        <f t="array" ref="P36">_xlfn.XLOOKUP($E36&amp;"||"&amp;P$20,Database[Agency Name or Document] &amp; "||" &amp; Database[General Class] &amp; CHAR(10) &amp; " ▶ " &amp; Database[Test Name (Generalized)], Database[ID], "-")</f>
        <v>-</v>
      </c>
      <c r="Q36" s="26" t="str" cm="1">
        <f t="array" ref="Q36">_xlfn.XLOOKUP($E36&amp;"||"&amp;Q$20,Database[Agency Name or Document] &amp; "||" &amp; Database[General Class] &amp; CHAR(10) &amp; " ▶ " &amp; Database[Test Name (Generalized)], Database[ID], "-")</f>
        <v>-</v>
      </c>
      <c r="R36" s="26" t="str" cm="1">
        <f t="array" ref="R36">_xlfn.XLOOKUP($E36&amp;"||"&amp;R$20,Database[Agency Name or Document] &amp; "||" &amp; Database[General Class] &amp; CHAR(10) &amp; " ▶ " &amp; Database[Test Name (Generalized)], Database[ID], "-")</f>
        <v>-</v>
      </c>
      <c r="S36" s="26" t="str" cm="1">
        <f t="array" ref="S36">_xlfn.XLOOKUP($E36&amp;"||"&amp;S$20,Database[Agency Name or Document] &amp; "||" &amp; Database[General Class] &amp; CHAR(10) &amp; " ▶ " &amp; Database[Test Name (Generalized)], Database[ID], "-")</f>
        <v>-</v>
      </c>
      <c r="T36" s="26" t="str" cm="1">
        <f t="array" ref="T36">_xlfn.XLOOKUP($E36&amp;"||"&amp;T$20,Database[Agency Name or Document] &amp; "||" &amp; Database[General Class] &amp; CHAR(10) &amp; " ▶ " &amp; Database[Test Name (Generalized)], Database[ID], "-")</f>
        <v>-</v>
      </c>
      <c r="U36" s="26" t="str" cm="1">
        <f t="array" ref="U36">_xlfn.XLOOKUP($E36&amp;"||"&amp;U$20,Database[Agency Name or Document] &amp; "||" &amp; Database[General Class] &amp; CHAR(10) &amp; " ▶ " &amp; Database[Test Name (Generalized)], Database[ID], "-")</f>
        <v>-</v>
      </c>
      <c r="V36" s="26" t="str" cm="1">
        <f t="array" ref="V36">_xlfn.XLOOKUP($E36&amp;"||"&amp;V$20,Database[Agency Name or Document] &amp; "||" &amp; Database[General Class] &amp; CHAR(10) &amp; " ▶ " &amp; Database[Test Name (Generalized)], Database[ID], "-")</f>
        <v>-</v>
      </c>
      <c r="W36" s="26" t="str" cm="1">
        <f t="array" ref="W36">_xlfn.XLOOKUP($E36&amp;"||"&amp;W$20,Database[Agency Name or Document] &amp; "||" &amp; Database[General Class] &amp; CHAR(10) &amp; " ▶ " &amp; Database[Test Name (Generalized)], Database[ID], "-")</f>
        <v>-</v>
      </c>
      <c r="X36" s="29" t="str" cm="1">
        <f t="array" ref="X36">_xlfn.XLOOKUP($E36&amp;"||"&amp;X$20,Database[Agency Name or Document] &amp; "||" &amp; Database[General Class] &amp; CHAR(10) &amp; " ▶ " &amp; Database[Test Name (Generalized)], Database[ID], "-")</f>
        <v>-</v>
      </c>
    </row>
    <row r="37" spans="4:24" x14ac:dyDescent="0.25">
      <c r="D37" s="6"/>
    </row>
    <row r="38" spans="4:24" x14ac:dyDescent="0.25">
      <c r="D38" s="6"/>
    </row>
    <row r="39" spans="4:24" x14ac:dyDescent="0.25">
      <c r="D39" s="6"/>
    </row>
    <row r="40" spans="4:24" x14ac:dyDescent="0.25">
      <c r="D40" s="6"/>
    </row>
    <row r="41" spans="4:24" x14ac:dyDescent="0.25">
      <c r="D41" s="6"/>
    </row>
    <row r="42" spans="4:24" x14ac:dyDescent="0.25">
      <c r="D42" s="6"/>
    </row>
    <row r="43" spans="4:24" x14ac:dyDescent="0.25">
      <c r="D43" s="6"/>
    </row>
    <row r="44" spans="4:24" x14ac:dyDescent="0.25">
      <c r="D44" s="6"/>
    </row>
    <row r="45" spans="4:24" x14ac:dyDescent="0.25">
      <c r="D45" s="6"/>
    </row>
    <row r="46" spans="4:24" x14ac:dyDescent="0.25">
      <c r="D46" s="6"/>
    </row>
    <row r="47" spans="4:24" x14ac:dyDescent="0.25">
      <c r="D47" s="6"/>
    </row>
    <row r="48" spans="4:24" x14ac:dyDescent="0.25">
      <c r="D48" s="6"/>
    </row>
    <row r="49" spans="4:4" x14ac:dyDescent="0.25">
      <c r="D49" s="6"/>
    </row>
    <row r="50" spans="4:4" x14ac:dyDescent="0.25">
      <c r="D50" s="6"/>
    </row>
    <row r="51" spans="4:4" x14ac:dyDescent="0.25">
      <c r="D51" s="6"/>
    </row>
  </sheetData>
  <sheetProtection algorithmName="SHA-512" hashValue="ZJaCfDwgsHvlGW3VuuVLnIXi9rIyJOB7fycJkIG8w8+COtJVolQ/RXXZy6FEnag/4B8QatA/U3Xq5Dg/wh+++A==" saltValue="MS7cod8BkhK4N9lCwu6A2w==" spinCount="100000" sheet="1" objects="1" scenarios="1"/>
  <hyperlinks>
    <hyperlink ref="B6" location="userinputs" display="userinputs" xr:uid="{B919F558-86EB-4C63-844B-AD4A9181B144}"/>
    <hyperlink ref="B5" location="'How to Use'!A1" display="Instruction" xr:uid="{C6F4BA3A-8721-4C2E-A318-BC44BC95EFA1}"/>
    <hyperlink ref="B8" location="approvedagencymethods" display="Approved Agency Methods" xr:uid="{69280994-F246-473F-8BA6-3D143EC62CDC}"/>
    <hyperlink ref="B9" location="'Methods (DB)'!A1" display="'Methods (DB)'!A1" xr:uid="{6B46437A-D814-4F5C-9DAD-051DDA86B723}"/>
    <hyperlink ref="B10" r:id="rId1" display="📝 Submit new record or changes" xr:uid="{32ADE62D-110F-4654-A1D9-AEC172E6CFD8}"/>
    <hyperlink ref="B7" location="blah" display="blah" xr:uid="{4A67BB34-84CD-4AB8-92E0-CC43B09A1D1C}"/>
  </hyperlinks>
  <pageMargins left="0.7" right="0.7" top="0.75" bottom="0.75" header="0.3" footer="0.3"/>
  <pageSetup scale="67" fitToHeight="0" orientation="portrait"/>
  <extLst>
    <ext xmlns:x14="http://schemas.microsoft.com/office/spreadsheetml/2009/9/main" uri="{78C0D931-6437-407d-A8EE-F0AAD7539E65}">
      <x14:conditionalFormattings>
        <x14:conditionalFormatting xmlns:xm="http://schemas.microsoft.com/office/excel/2006/main">
          <x14:cfRule type="expression" priority="1" id="{BC03D35E-3ED7-4EBC-B492-17D27CFC4B1D}">
            <xm:f>($E3=Lookup!$D$11)*(E$3=Lookup!$D$12)*(E$4=Lookup!$D$13)</xm:f>
            <x14:dxf>
              <fill>
                <patternFill>
                  <bgColor theme="9"/>
                </patternFill>
              </fill>
              <border>
                <left style="thin">
                  <color auto="1"/>
                </left>
                <right style="thin">
                  <color auto="1"/>
                </right>
                <top style="thin">
                  <color auto="1"/>
                </top>
                <bottom style="thin">
                  <color auto="1"/>
                </bottom>
              </border>
            </x14:dxf>
          </x14:cfRule>
          <x14:cfRule type="expression" priority="2" id="{B8BCE5BA-2347-4EC2-9487-0E8A11CDA2E4}">
            <xm:f>E$4=Lookup!$D$13</xm:f>
            <x14:dxf>
              <fill>
                <patternFill>
                  <bgColor theme="9" tint="0.39994506668294322"/>
                </patternFill>
              </fill>
            </x14:dxf>
          </x14:cfRule>
          <x14:cfRule type="expression" priority="12" id="{00000000-000E-0000-0200-000007000000}">
            <xm:f>$E3=Lookup!$D$11</xm:f>
            <x14:dxf>
              <fill>
                <patternFill>
                  <bgColor theme="9" tint="0.39994506668294322"/>
                </patternFill>
              </fill>
            </x14:dxf>
          </x14:cfRule>
          <x14:cfRule type="expression" priority="13" id="{00000000-000E-0000-0200-000008000000}">
            <xm:f>E$3=Lookup!$D$12</xm:f>
            <x14:dxf>
              <fill>
                <patternFill>
                  <bgColor theme="9" tint="0.79998168889431442"/>
                </patternFill>
              </fill>
            </x14:dxf>
          </x14:cfRule>
          <xm:sqref>E3:X17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7FE01-7C75-41F0-BFB3-C965923D239E}">
  <sheetPr>
    <pageSetUpPr fitToPage="1"/>
  </sheetPr>
  <dimension ref="A1:CO76"/>
  <sheetViews>
    <sheetView zoomScale="55" zoomScaleNormal="55" workbookViewId="0">
      <selection activeCell="E13" sqref="E13"/>
    </sheetView>
  </sheetViews>
  <sheetFormatPr defaultColWidth="9.140625" defaultRowHeight="50.1" customHeight="1" x14ac:dyDescent="0.25"/>
  <cols>
    <col min="1" max="1" width="23.28515625" style="34" customWidth="1"/>
    <col min="2" max="2" width="21.28515625" style="35" customWidth="1"/>
    <col min="3" max="3" width="45.42578125" style="35" bestFit="1" customWidth="1"/>
    <col min="4" max="4" width="46.85546875" style="35" bestFit="1" customWidth="1"/>
    <col min="5" max="5" width="57.42578125" style="35" bestFit="1" customWidth="1"/>
    <col min="6" max="6" width="159.7109375" style="35" bestFit="1" customWidth="1"/>
    <col min="7" max="7" width="151.5703125" style="35" bestFit="1" customWidth="1"/>
    <col min="8" max="8" width="173" style="35" bestFit="1" customWidth="1"/>
    <col min="9" max="9" width="190" style="35" bestFit="1" customWidth="1"/>
    <col min="10" max="10" width="105.140625" style="35" customWidth="1"/>
    <col min="11" max="11" width="162" style="35" bestFit="1" customWidth="1"/>
    <col min="12" max="12" width="18.140625" style="35" customWidth="1"/>
    <col min="14" max="28" width="9.140625" style="35" customWidth="1"/>
    <col min="29" max="29" width="255.7109375" style="35" bestFit="1" customWidth="1"/>
    <col min="30" max="30" width="125" style="35" bestFit="1" customWidth="1"/>
    <col min="31" max="31" width="255.7109375" style="35" bestFit="1" customWidth="1"/>
    <col min="32" max="32" width="125" style="35" bestFit="1" customWidth="1"/>
    <col min="33" max="33" width="39" style="35" customWidth="1"/>
    <col min="34" max="36" width="255.7109375" style="35" bestFit="1" customWidth="1"/>
    <col min="37" max="37" width="101.140625" style="35" bestFit="1" customWidth="1"/>
    <col min="38" max="38" width="255.7109375" style="35" bestFit="1" customWidth="1"/>
    <col min="39" max="39" width="40.140625" style="35" customWidth="1"/>
    <col min="40" max="40" width="14.28515625" style="35" customWidth="1"/>
    <col min="41" max="41" width="44.85546875" style="35" customWidth="1"/>
    <col min="42" max="42" width="69.7109375" style="36" customWidth="1"/>
    <col min="57" max="66" width="19.28515625" style="35" customWidth="1"/>
    <col min="67" max="107" width="9.140625" style="35"/>
    <col min="108" max="108" width="9.140625" style="35" customWidth="1"/>
    <col min="109" max="16384" width="9.140625" style="35"/>
  </cols>
  <sheetData>
    <row r="1" spans="1:93" customFormat="1" ht="50.1" customHeight="1" x14ac:dyDescent="0.25">
      <c r="A1" s="62" t="s">
        <v>14</v>
      </c>
      <c r="B1" s="54" t="s">
        <v>15</v>
      </c>
      <c r="C1" s="54" t="s">
        <v>16</v>
      </c>
      <c r="D1" s="55" t="s">
        <v>17</v>
      </c>
      <c r="E1" s="55" t="s">
        <v>18</v>
      </c>
      <c r="F1" s="55" t="s">
        <v>19</v>
      </c>
      <c r="G1" s="54" t="s">
        <v>20</v>
      </c>
      <c r="H1" s="54" t="s">
        <v>21</v>
      </c>
      <c r="I1" s="54" t="s">
        <v>22</v>
      </c>
      <c r="J1" s="55" t="s">
        <v>23</v>
      </c>
      <c r="K1" s="55" t="s">
        <v>24</v>
      </c>
      <c r="L1" s="55" t="s">
        <v>25</v>
      </c>
      <c r="M1" s="54" t="s">
        <v>26</v>
      </c>
      <c r="N1" s="54" t="s">
        <v>27</v>
      </c>
      <c r="O1" s="54" t="s">
        <v>28</v>
      </c>
      <c r="P1" s="54" t="s">
        <v>29</v>
      </c>
      <c r="Q1" s="54" t="s">
        <v>30</v>
      </c>
      <c r="R1" s="54" t="s">
        <v>31</v>
      </c>
      <c r="S1" s="54" t="s">
        <v>32</v>
      </c>
      <c r="T1" s="54" t="s">
        <v>33</v>
      </c>
      <c r="U1" s="54" t="s">
        <v>34</v>
      </c>
      <c r="V1" s="54" t="s">
        <v>35</v>
      </c>
      <c r="W1" s="54" t="s">
        <v>36</v>
      </c>
      <c r="X1" s="54" t="s">
        <v>37</v>
      </c>
      <c r="Y1" s="54" t="s">
        <v>38</v>
      </c>
      <c r="Z1" s="54" t="s">
        <v>39</v>
      </c>
      <c r="AA1" s="54" t="s">
        <v>40</v>
      </c>
      <c r="AB1" s="55" t="s">
        <v>41</v>
      </c>
      <c r="AC1" s="55" t="s">
        <v>42</v>
      </c>
      <c r="AD1" s="55" t="s">
        <v>43</v>
      </c>
      <c r="AE1" s="55" t="s">
        <v>44</v>
      </c>
      <c r="AF1" s="55" t="s">
        <v>45</v>
      </c>
      <c r="AG1" s="55" t="s">
        <v>46</v>
      </c>
      <c r="AH1" s="55" t="s">
        <v>47</v>
      </c>
      <c r="AI1" s="54" t="s">
        <v>48</v>
      </c>
      <c r="AJ1" s="54" t="s">
        <v>49</v>
      </c>
      <c r="AK1" s="54" t="s">
        <v>50</v>
      </c>
      <c r="AL1" s="54" t="s">
        <v>51</v>
      </c>
      <c r="AM1" s="54" t="s">
        <v>52</v>
      </c>
      <c r="AN1" s="55" t="s">
        <v>53</v>
      </c>
      <c r="AO1" s="65" t="s">
        <v>54</v>
      </c>
      <c r="CB1" s="33"/>
      <c r="CC1" s="33"/>
      <c r="CD1" s="33"/>
      <c r="CE1" s="33"/>
      <c r="CF1" s="33"/>
      <c r="CG1" s="33"/>
      <c r="CH1" s="33"/>
      <c r="CI1" s="33"/>
      <c r="CJ1" s="33"/>
      <c r="CK1" s="33"/>
      <c r="CL1" s="33"/>
      <c r="CM1" s="33"/>
      <c r="CN1" s="33"/>
      <c r="CO1" s="33"/>
    </row>
    <row r="2" spans="1:93" customFormat="1" ht="50.1" customHeight="1" x14ac:dyDescent="0.25">
      <c r="A2" s="63">
        <f t="shared" ref="A2:A33" si="0">ROW()-1</f>
        <v>1</v>
      </c>
      <c r="B2" s="37" t="s">
        <v>55</v>
      </c>
      <c r="C2" s="37" t="s">
        <v>56</v>
      </c>
      <c r="D2" s="38" t="s">
        <v>57</v>
      </c>
      <c r="E2" s="38" t="s">
        <v>58</v>
      </c>
      <c r="F2" s="38" t="s">
        <v>59</v>
      </c>
      <c r="G2" s="39" t="s">
        <v>60</v>
      </c>
      <c r="H2" s="39" t="s">
        <v>61</v>
      </c>
      <c r="I2" s="37" t="s">
        <v>62</v>
      </c>
      <c r="J2" s="37" t="s">
        <v>60</v>
      </c>
      <c r="K2" s="38" t="s">
        <v>63</v>
      </c>
      <c r="L2" s="40" t="s">
        <v>64</v>
      </c>
      <c r="M2" s="38" t="s">
        <v>65</v>
      </c>
      <c r="N2" s="38" t="s">
        <v>60</v>
      </c>
      <c r="O2" s="38" t="s">
        <v>60</v>
      </c>
      <c r="P2" s="38" t="s">
        <v>60</v>
      </c>
      <c r="Q2" s="38" t="s">
        <v>60</v>
      </c>
      <c r="R2" s="38" t="s">
        <v>60</v>
      </c>
      <c r="S2" s="38" t="s">
        <v>66</v>
      </c>
      <c r="T2" s="38" t="s">
        <v>60</v>
      </c>
      <c r="U2" s="38" t="s">
        <v>67</v>
      </c>
      <c r="V2" s="38" t="s">
        <v>60</v>
      </c>
      <c r="W2" s="38" t="s">
        <v>60</v>
      </c>
      <c r="X2" s="38" t="s">
        <v>60</v>
      </c>
      <c r="Y2" s="38" t="s">
        <v>67</v>
      </c>
      <c r="Z2" s="38" t="s">
        <v>67</v>
      </c>
      <c r="AA2" s="40" t="s">
        <v>64</v>
      </c>
      <c r="AB2" s="38" t="s">
        <v>68</v>
      </c>
      <c r="AC2" s="38" t="s">
        <v>69</v>
      </c>
      <c r="AD2" s="38" t="s">
        <v>70</v>
      </c>
      <c r="AE2" s="38" t="s">
        <v>71</v>
      </c>
      <c r="AF2" s="38" t="s">
        <v>72</v>
      </c>
      <c r="AG2" s="37" t="s">
        <v>73</v>
      </c>
      <c r="AH2" s="38" t="s">
        <v>74</v>
      </c>
      <c r="AI2" s="37" t="s">
        <v>75</v>
      </c>
      <c r="AJ2" s="37" t="s">
        <v>29</v>
      </c>
      <c r="AK2" s="37" t="s">
        <v>60</v>
      </c>
      <c r="AL2" s="37" t="s">
        <v>29</v>
      </c>
      <c r="AM2" s="41" t="s">
        <v>60</v>
      </c>
      <c r="AN2" s="42" t="s">
        <v>76</v>
      </c>
      <c r="AO2" s="66" t="s">
        <v>77</v>
      </c>
    </row>
    <row r="3" spans="1:93" customFormat="1" ht="50.1" customHeight="1" x14ac:dyDescent="0.25">
      <c r="A3" s="63">
        <f t="shared" si="0"/>
        <v>2</v>
      </c>
      <c r="B3" s="37" t="s">
        <v>55</v>
      </c>
      <c r="C3" s="37" t="s">
        <v>56</v>
      </c>
      <c r="D3" s="38" t="s">
        <v>78</v>
      </c>
      <c r="E3" s="38" t="s">
        <v>58</v>
      </c>
      <c r="F3" s="38" t="s">
        <v>59</v>
      </c>
      <c r="G3" s="39" t="s">
        <v>60</v>
      </c>
      <c r="H3" s="39" t="s">
        <v>61</v>
      </c>
      <c r="I3" s="37" t="s">
        <v>62</v>
      </c>
      <c r="J3" s="37" t="s">
        <v>60</v>
      </c>
      <c r="K3" s="38" t="s">
        <v>63</v>
      </c>
      <c r="L3" s="40" t="s">
        <v>64</v>
      </c>
      <c r="M3" s="38" t="s">
        <v>65</v>
      </c>
      <c r="N3" s="38" t="s">
        <v>60</v>
      </c>
      <c r="O3" s="38" t="s">
        <v>60</v>
      </c>
      <c r="P3" s="38" t="s">
        <v>60</v>
      </c>
      <c r="Q3" s="38" t="s">
        <v>60</v>
      </c>
      <c r="R3" s="38" t="s">
        <v>60</v>
      </c>
      <c r="S3" s="38" t="s">
        <v>66</v>
      </c>
      <c r="T3" s="38" t="s">
        <v>60</v>
      </c>
      <c r="U3" s="38" t="s">
        <v>67</v>
      </c>
      <c r="V3" s="38" t="s">
        <v>60</v>
      </c>
      <c r="W3" s="38" t="s">
        <v>60</v>
      </c>
      <c r="X3" s="38" t="s">
        <v>60</v>
      </c>
      <c r="Y3" s="38" t="s">
        <v>67</v>
      </c>
      <c r="Z3" s="38" t="s">
        <v>67</v>
      </c>
      <c r="AA3" s="40" t="s">
        <v>64</v>
      </c>
      <c r="AB3" s="38" t="s">
        <v>68</v>
      </c>
      <c r="AC3" s="38" t="s">
        <v>69</v>
      </c>
      <c r="AD3" s="38" t="s">
        <v>70</v>
      </c>
      <c r="AE3" s="38" t="s">
        <v>71</v>
      </c>
      <c r="AF3" s="38" t="s">
        <v>72</v>
      </c>
      <c r="AG3" s="37" t="s">
        <v>73</v>
      </c>
      <c r="AH3" s="38" t="s">
        <v>74</v>
      </c>
      <c r="AI3" s="37" t="s">
        <v>75</v>
      </c>
      <c r="AJ3" s="37" t="s">
        <v>29</v>
      </c>
      <c r="AK3" s="37" t="s">
        <v>60</v>
      </c>
      <c r="AL3" s="37" t="s">
        <v>29</v>
      </c>
      <c r="AM3" s="41" t="s">
        <v>60</v>
      </c>
      <c r="AN3" s="42" t="s">
        <v>76</v>
      </c>
      <c r="AO3" s="66" t="s">
        <v>77</v>
      </c>
    </row>
    <row r="4" spans="1:93" customFormat="1" ht="50.1" customHeight="1" x14ac:dyDescent="0.25">
      <c r="A4" s="63">
        <f t="shared" si="0"/>
        <v>3</v>
      </c>
      <c r="B4" s="37" t="s">
        <v>55</v>
      </c>
      <c r="C4" s="37" t="s">
        <v>56</v>
      </c>
      <c r="D4" s="38" t="s">
        <v>79</v>
      </c>
      <c r="E4" s="38" t="s">
        <v>58</v>
      </c>
      <c r="F4" s="38" t="s">
        <v>59</v>
      </c>
      <c r="G4" s="39" t="s">
        <v>60</v>
      </c>
      <c r="H4" s="39" t="s">
        <v>61</v>
      </c>
      <c r="I4" s="37" t="s">
        <v>62</v>
      </c>
      <c r="J4" s="37" t="s">
        <v>60</v>
      </c>
      <c r="K4" s="38" t="s">
        <v>63</v>
      </c>
      <c r="L4" s="40" t="s">
        <v>64</v>
      </c>
      <c r="M4" s="38" t="s">
        <v>65</v>
      </c>
      <c r="N4" s="38" t="s">
        <v>60</v>
      </c>
      <c r="O4" s="38" t="s">
        <v>60</v>
      </c>
      <c r="P4" s="38" t="s">
        <v>60</v>
      </c>
      <c r="Q4" s="38" t="s">
        <v>60</v>
      </c>
      <c r="R4" s="38" t="s">
        <v>60</v>
      </c>
      <c r="S4" s="38" t="s">
        <v>66</v>
      </c>
      <c r="T4" s="38" t="s">
        <v>60</v>
      </c>
      <c r="U4" s="38" t="s">
        <v>67</v>
      </c>
      <c r="V4" s="38" t="s">
        <v>60</v>
      </c>
      <c r="W4" s="38" t="s">
        <v>60</v>
      </c>
      <c r="X4" s="38" t="s">
        <v>60</v>
      </c>
      <c r="Y4" s="38" t="s">
        <v>67</v>
      </c>
      <c r="Z4" s="38" t="s">
        <v>67</v>
      </c>
      <c r="AA4" s="40" t="s">
        <v>64</v>
      </c>
      <c r="AB4" s="38" t="s">
        <v>68</v>
      </c>
      <c r="AC4" s="38" t="s">
        <v>69</v>
      </c>
      <c r="AD4" s="38" t="s">
        <v>70</v>
      </c>
      <c r="AE4" s="38" t="s">
        <v>71</v>
      </c>
      <c r="AF4" s="38" t="s">
        <v>72</v>
      </c>
      <c r="AG4" s="37" t="s">
        <v>73</v>
      </c>
      <c r="AH4" s="38" t="s">
        <v>74</v>
      </c>
      <c r="AI4" s="37" t="s">
        <v>75</v>
      </c>
      <c r="AJ4" s="37" t="s">
        <v>29</v>
      </c>
      <c r="AK4" s="37" t="s">
        <v>60</v>
      </c>
      <c r="AL4" s="37" t="s">
        <v>29</v>
      </c>
      <c r="AM4" s="41" t="s">
        <v>60</v>
      </c>
      <c r="AN4" s="42" t="s">
        <v>76</v>
      </c>
      <c r="AO4" s="66" t="s">
        <v>77</v>
      </c>
    </row>
    <row r="5" spans="1:93" customFormat="1" ht="50.1" customHeight="1" x14ac:dyDescent="0.25">
      <c r="A5" s="63">
        <f t="shared" si="0"/>
        <v>4</v>
      </c>
      <c r="B5" s="37" t="s">
        <v>55</v>
      </c>
      <c r="C5" s="37" t="s">
        <v>56</v>
      </c>
      <c r="D5" s="38" t="s">
        <v>80</v>
      </c>
      <c r="E5" s="38" t="s">
        <v>58</v>
      </c>
      <c r="F5" s="38" t="s">
        <v>81</v>
      </c>
      <c r="G5" s="39" t="s">
        <v>60</v>
      </c>
      <c r="H5" s="39" t="s">
        <v>60</v>
      </c>
      <c r="I5" s="37" t="s">
        <v>82</v>
      </c>
      <c r="J5" s="38" t="s">
        <v>83</v>
      </c>
      <c r="K5" s="38" t="s">
        <v>63</v>
      </c>
      <c r="L5" s="40" t="s">
        <v>64</v>
      </c>
      <c r="M5" s="38" t="s">
        <v>65</v>
      </c>
      <c r="N5" s="38" t="s">
        <v>60</v>
      </c>
      <c r="O5" s="38" t="s">
        <v>60</v>
      </c>
      <c r="P5" s="38" t="s">
        <v>60</v>
      </c>
      <c r="Q5" s="38" t="s">
        <v>60</v>
      </c>
      <c r="R5" s="38" t="s">
        <v>60</v>
      </c>
      <c r="S5" s="38" t="s">
        <v>66</v>
      </c>
      <c r="T5" s="38" t="s">
        <v>60</v>
      </c>
      <c r="U5" s="38" t="s">
        <v>67</v>
      </c>
      <c r="V5" s="38" t="s">
        <v>60</v>
      </c>
      <c r="W5" s="38" t="s">
        <v>60</v>
      </c>
      <c r="X5" s="38" t="s">
        <v>60</v>
      </c>
      <c r="Y5" s="38" t="s">
        <v>67</v>
      </c>
      <c r="Z5" s="38" t="s">
        <v>67</v>
      </c>
      <c r="AA5" s="40" t="s">
        <v>64</v>
      </c>
      <c r="AB5" s="38" t="s">
        <v>68</v>
      </c>
      <c r="AC5" s="38" t="s">
        <v>69</v>
      </c>
      <c r="AD5" s="38" t="s">
        <v>84</v>
      </c>
      <c r="AE5" s="38" t="s">
        <v>85</v>
      </c>
      <c r="AF5" s="38" t="s">
        <v>72</v>
      </c>
      <c r="AG5" s="37" t="s">
        <v>73</v>
      </c>
      <c r="AH5" s="38" t="s">
        <v>74</v>
      </c>
      <c r="AI5" s="37" t="s">
        <v>60</v>
      </c>
      <c r="AJ5" s="37" t="s">
        <v>60</v>
      </c>
      <c r="AK5" s="37" t="s">
        <v>60</v>
      </c>
      <c r="AL5" s="37" t="s">
        <v>60</v>
      </c>
      <c r="AM5" s="41" t="s">
        <v>60</v>
      </c>
      <c r="AN5" s="42" t="s">
        <v>76</v>
      </c>
      <c r="AO5" s="66" t="s">
        <v>77</v>
      </c>
    </row>
    <row r="6" spans="1:93" customFormat="1" ht="50.1" customHeight="1" x14ac:dyDescent="0.25">
      <c r="A6" s="63">
        <f t="shared" si="0"/>
        <v>5</v>
      </c>
      <c r="B6" s="37" t="s">
        <v>55</v>
      </c>
      <c r="C6" s="37" t="s">
        <v>56</v>
      </c>
      <c r="D6" s="38" t="s">
        <v>3</v>
      </c>
      <c r="E6" s="38" t="s">
        <v>86</v>
      </c>
      <c r="F6" s="38" t="s">
        <v>87</v>
      </c>
      <c r="G6" s="37" t="s">
        <v>88</v>
      </c>
      <c r="H6" s="43" t="s">
        <v>60</v>
      </c>
      <c r="I6" s="37" t="s">
        <v>60</v>
      </c>
      <c r="J6" s="37" t="s">
        <v>60</v>
      </c>
      <c r="K6" s="38" t="s">
        <v>89</v>
      </c>
      <c r="L6" s="40" t="s">
        <v>64</v>
      </c>
      <c r="M6" s="38" t="s">
        <v>65</v>
      </c>
      <c r="N6" s="38" t="s">
        <v>60</v>
      </c>
      <c r="O6" s="38" t="s">
        <v>60</v>
      </c>
      <c r="P6" s="38" t="s">
        <v>60</v>
      </c>
      <c r="Q6" s="38" t="s">
        <v>90</v>
      </c>
      <c r="R6" s="38" t="s">
        <v>60</v>
      </c>
      <c r="S6" s="38" t="s">
        <v>60</v>
      </c>
      <c r="T6" s="38" t="s">
        <v>60</v>
      </c>
      <c r="U6" s="38" t="s">
        <v>67</v>
      </c>
      <c r="V6" s="38" t="s">
        <v>60</v>
      </c>
      <c r="W6" s="38" t="s">
        <v>60</v>
      </c>
      <c r="X6" s="38" t="s">
        <v>60</v>
      </c>
      <c r="Y6" s="38" t="s">
        <v>67</v>
      </c>
      <c r="Z6" s="38" t="s">
        <v>67</v>
      </c>
      <c r="AA6" s="40" t="s">
        <v>64</v>
      </c>
      <c r="AB6" s="38" t="s">
        <v>91</v>
      </c>
      <c r="AC6" s="38" t="s">
        <v>69</v>
      </c>
      <c r="AD6" s="38" t="s">
        <v>92</v>
      </c>
      <c r="AE6" s="38" t="s">
        <v>60</v>
      </c>
      <c r="AF6" s="38" t="s">
        <v>93</v>
      </c>
      <c r="AG6" s="37" t="s">
        <v>94</v>
      </c>
      <c r="AH6" s="38" t="s">
        <v>95</v>
      </c>
      <c r="AI6" s="37" t="s">
        <v>60</v>
      </c>
      <c r="AJ6" s="37" t="s">
        <v>60</v>
      </c>
      <c r="AK6" s="37" t="s">
        <v>60</v>
      </c>
      <c r="AL6" s="37" t="s">
        <v>60</v>
      </c>
      <c r="AM6" s="37" t="s">
        <v>60</v>
      </c>
      <c r="AN6" s="42" t="s">
        <v>76</v>
      </c>
      <c r="AO6" s="66" t="s">
        <v>96</v>
      </c>
    </row>
    <row r="7" spans="1:93" customFormat="1" ht="50.1" customHeight="1" x14ac:dyDescent="0.25">
      <c r="A7" s="63">
        <f t="shared" si="0"/>
        <v>6</v>
      </c>
      <c r="B7" s="37" t="s">
        <v>97</v>
      </c>
      <c r="C7" s="37" t="s">
        <v>56</v>
      </c>
      <c r="D7" s="38" t="s">
        <v>98</v>
      </c>
      <c r="E7" s="38" t="s">
        <v>99</v>
      </c>
      <c r="F7" s="38" t="s">
        <v>100</v>
      </c>
      <c r="G7" s="39" t="s">
        <v>101</v>
      </c>
      <c r="H7" s="39" t="s">
        <v>102</v>
      </c>
      <c r="I7" s="37" t="s">
        <v>103</v>
      </c>
      <c r="J7" s="38" t="s">
        <v>104</v>
      </c>
      <c r="K7" s="38" t="s">
        <v>105</v>
      </c>
      <c r="L7" s="40" t="s">
        <v>64</v>
      </c>
      <c r="M7" s="38" t="s">
        <v>65</v>
      </c>
      <c r="N7" s="38" t="s">
        <v>60</v>
      </c>
      <c r="O7" s="38" t="s">
        <v>60</v>
      </c>
      <c r="P7" s="38" t="s">
        <v>60</v>
      </c>
      <c r="Q7" s="38" t="s">
        <v>106</v>
      </c>
      <c r="R7" s="38" t="s">
        <v>60</v>
      </c>
      <c r="S7" s="38" t="s">
        <v>60</v>
      </c>
      <c r="T7" s="38" t="s">
        <v>60</v>
      </c>
      <c r="U7" s="38" t="s">
        <v>67</v>
      </c>
      <c r="V7" s="38" t="s">
        <v>60</v>
      </c>
      <c r="W7" s="38" t="s">
        <v>60</v>
      </c>
      <c r="X7" s="38" t="s">
        <v>60</v>
      </c>
      <c r="Y7" s="38" t="s">
        <v>107</v>
      </c>
      <c r="Z7" s="38" t="s">
        <v>67</v>
      </c>
      <c r="AA7" s="40" t="s">
        <v>64</v>
      </c>
      <c r="AB7" s="38" t="s">
        <v>108</v>
      </c>
      <c r="AC7" s="38" t="s">
        <v>109</v>
      </c>
      <c r="AD7" s="38" t="s">
        <v>110</v>
      </c>
      <c r="AE7" s="38" t="s">
        <v>111</v>
      </c>
      <c r="AF7" s="38" t="s">
        <v>112</v>
      </c>
      <c r="AG7" s="37" t="s">
        <v>73</v>
      </c>
      <c r="AH7" s="38" t="s">
        <v>113</v>
      </c>
      <c r="AI7" s="37" t="s">
        <v>114</v>
      </c>
      <c r="AJ7" s="37" t="s">
        <v>115</v>
      </c>
      <c r="AK7" s="37" t="s">
        <v>116</v>
      </c>
      <c r="AL7" s="37" t="s">
        <v>117</v>
      </c>
      <c r="AM7" s="41" t="s">
        <v>60</v>
      </c>
      <c r="AN7" s="42" t="s">
        <v>76</v>
      </c>
      <c r="AO7" s="66" t="s">
        <v>118</v>
      </c>
    </row>
    <row r="8" spans="1:93" customFormat="1" ht="50.1" customHeight="1" x14ac:dyDescent="0.25">
      <c r="A8" s="63">
        <f t="shared" si="0"/>
        <v>7</v>
      </c>
      <c r="B8" s="37" t="s">
        <v>55</v>
      </c>
      <c r="C8" s="37" t="s">
        <v>56</v>
      </c>
      <c r="D8" s="38" t="s">
        <v>57</v>
      </c>
      <c r="E8" s="38" t="s">
        <v>119</v>
      </c>
      <c r="F8" s="38" t="s">
        <v>120</v>
      </c>
      <c r="G8" s="39" t="s">
        <v>60</v>
      </c>
      <c r="H8" s="39" t="s">
        <v>61</v>
      </c>
      <c r="I8" s="37" t="s">
        <v>62</v>
      </c>
      <c r="J8" s="37" t="s">
        <v>60</v>
      </c>
      <c r="K8" s="38" t="s">
        <v>121</v>
      </c>
      <c r="L8" s="40" t="s">
        <v>64</v>
      </c>
      <c r="M8" s="38" t="s">
        <v>65</v>
      </c>
      <c r="N8" s="38" t="s">
        <v>60</v>
      </c>
      <c r="O8" s="38" t="s">
        <v>60</v>
      </c>
      <c r="P8" s="38" t="s">
        <v>60</v>
      </c>
      <c r="Q8" s="38" t="s">
        <v>60</v>
      </c>
      <c r="R8" s="38" t="s">
        <v>60</v>
      </c>
      <c r="S8" s="38" t="s">
        <v>66</v>
      </c>
      <c r="T8" s="38" t="s">
        <v>60</v>
      </c>
      <c r="U8" s="38" t="s">
        <v>67</v>
      </c>
      <c r="V8" s="38" t="s">
        <v>60</v>
      </c>
      <c r="W8" s="38" t="s">
        <v>60</v>
      </c>
      <c r="X8" s="38" t="s">
        <v>60</v>
      </c>
      <c r="Y8" s="38" t="s">
        <v>67</v>
      </c>
      <c r="Z8" s="38" t="s">
        <v>67</v>
      </c>
      <c r="AA8" s="40" t="s">
        <v>64</v>
      </c>
      <c r="AB8" s="38" t="s">
        <v>60</v>
      </c>
      <c r="AC8" s="38" t="s">
        <v>69</v>
      </c>
      <c r="AD8" s="38" t="s">
        <v>122</v>
      </c>
      <c r="AE8" s="38" t="s">
        <v>123</v>
      </c>
      <c r="AF8" s="38" t="s">
        <v>124</v>
      </c>
      <c r="AG8" s="37" t="s">
        <v>73</v>
      </c>
      <c r="AH8" s="38" t="s">
        <v>125</v>
      </c>
      <c r="AI8" s="37" t="s">
        <v>75</v>
      </c>
      <c r="AJ8" s="37" t="s">
        <v>126</v>
      </c>
      <c r="AK8" s="37" t="s">
        <v>60</v>
      </c>
      <c r="AL8" s="37" t="s">
        <v>29</v>
      </c>
      <c r="AM8" s="41" t="s">
        <v>60</v>
      </c>
      <c r="AN8" s="42" t="s">
        <v>76</v>
      </c>
      <c r="AO8" s="66" t="s">
        <v>77</v>
      </c>
    </row>
    <row r="9" spans="1:93" customFormat="1" ht="50.1" customHeight="1" x14ac:dyDescent="0.25">
      <c r="A9" s="63">
        <f t="shared" si="0"/>
        <v>8</v>
      </c>
      <c r="B9" s="37" t="s">
        <v>55</v>
      </c>
      <c r="C9" s="37" t="s">
        <v>56</v>
      </c>
      <c r="D9" s="38" t="s">
        <v>78</v>
      </c>
      <c r="E9" s="38" t="s">
        <v>119</v>
      </c>
      <c r="F9" s="38" t="s">
        <v>120</v>
      </c>
      <c r="G9" s="39" t="s">
        <v>60</v>
      </c>
      <c r="H9" s="39" t="s">
        <v>61</v>
      </c>
      <c r="I9" s="37" t="s">
        <v>62</v>
      </c>
      <c r="J9" s="37" t="s">
        <v>60</v>
      </c>
      <c r="K9" s="38" t="s">
        <v>121</v>
      </c>
      <c r="L9" s="40" t="s">
        <v>64</v>
      </c>
      <c r="M9" s="38" t="s">
        <v>65</v>
      </c>
      <c r="N9" s="38" t="s">
        <v>60</v>
      </c>
      <c r="O9" s="38" t="s">
        <v>60</v>
      </c>
      <c r="P9" s="38" t="s">
        <v>60</v>
      </c>
      <c r="Q9" s="38" t="s">
        <v>60</v>
      </c>
      <c r="R9" s="38" t="s">
        <v>60</v>
      </c>
      <c r="S9" s="38" t="s">
        <v>66</v>
      </c>
      <c r="T9" s="38" t="s">
        <v>60</v>
      </c>
      <c r="U9" s="38" t="s">
        <v>67</v>
      </c>
      <c r="V9" s="38" t="s">
        <v>60</v>
      </c>
      <c r="W9" s="38" t="s">
        <v>60</v>
      </c>
      <c r="X9" s="38" t="s">
        <v>60</v>
      </c>
      <c r="Y9" s="38" t="s">
        <v>67</v>
      </c>
      <c r="Z9" s="38" t="s">
        <v>67</v>
      </c>
      <c r="AA9" s="40" t="s">
        <v>64</v>
      </c>
      <c r="AB9" s="38" t="s">
        <v>60</v>
      </c>
      <c r="AC9" s="38" t="s">
        <v>69</v>
      </c>
      <c r="AD9" s="38" t="s">
        <v>122</v>
      </c>
      <c r="AE9" s="38" t="s">
        <v>123</v>
      </c>
      <c r="AF9" s="38" t="s">
        <v>124</v>
      </c>
      <c r="AG9" s="37" t="s">
        <v>73</v>
      </c>
      <c r="AH9" s="38" t="s">
        <v>125</v>
      </c>
      <c r="AI9" s="37" t="s">
        <v>75</v>
      </c>
      <c r="AJ9" s="37" t="s">
        <v>126</v>
      </c>
      <c r="AK9" s="37" t="s">
        <v>60</v>
      </c>
      <c r="AL9" s="37" t="s">
        <v>29</v>
      </c>
      <c r="AM9" s="41" t="s">
        <v>60</v>
      </c>
      <c r="AN9" s="42" t="s">
        <v>76</v>
      </c>
      <c r="AO9" s="66" t="s">
        <v>77</v>
      </c>
    </row>
    <row r="10" spans="1:93" customFormat="1" ht="50.1" customHeight="1" x14ac:dyDescent="0.25">
      <c r="A10" s="63">
        <f t="shared" si="0"/>
        <v>9</v>
      </c>
      <c r="B10" s="37" t="s">
        <v>55</v>
      </c>
      <c r="C10" s="37" t="s">
        <v>56</v>
      </c>
      <c r="D10" s="38" t="s">
        <v>79</v>
      </c>
      <c r="E10" s="38" t="s">
        <v>119</v>
      </c>
      <c r="F10" s="38" t="s">
        <v>120</v>
      </c>
      <c r="G10" s="39" t="s">
        <v>60</v>
      </c>
      <c r="H10" s="39" t="s">
        <v>61</v>
      </c>
      <c r="I10" s="37" t="s">
        <v>62</v>
      </c>
      <c r="J10" s="37" t="s">
        <v>60</v>
      </c>
      <c r="K10" s="38" t="s">
        <v>121</v>
      </c>
      <c r="L10" s="40" t="s">
        <v>64</v>
      </c>
      <c r="M10" s="38" t="s">
        <v>65</v>
      </c>
      <c r="N10" s="38" t="s">
        <v>60</v>
      </c>
      <c r="O10" s="38" t="s">
        <v>60</v>
      </c>
      <c r="P10" s="38" t="s">
        <v>60</v>
      </c>
      <c r="Q10" s="38" t="s">
        <v>60</v>
      </c>
      <c r="R10" s="38" t="s">
        <v>60</v>
      </c>
      <c r="S10" s="38" t="s">
        <v>66</v>
      </c>
      <c r="T10" s="38" t="s">
        <v>60</v>
      </c>
      <c r="U10" s="38" t="s">
        <v>67</v>
      </c>
      <c r="V10" s="38" t="s">
        <v>60</v>
      </c>
      <c r="W10" s="38" t="s">
        <v>60</v>
      </c>
      <c r="X10" s="38" t="s">
        <v>60</v>
      </c>
      <c r="Y10" s="38" t="s">
        <v>67</v>
      </c>
      <c r="Z10" s="38" t="s">
        <v>67</v>
      </c>
      <c r="AA10" s="40" t="s">
        <v>64</v>
      </c>
      <c r="AB10" s="38" t="s">
        <v>60</v>
      </c>
      <c r="AC10" s="38" t="s">
        <v>69</v>
      </c>
      <c r="AD10" s="38" t="s">
        <v>122</v>
      </c>
      <c r="AE10" s="38" t="s">
        <v>123</v>
      </c>
      <c r="AF10" s="38" t="s">
        <v>124</v>
      </c>
      <c r="AG10" s="37" t="s">
        <v>73</v>
      </c>
      <c r="AH10" s="38" t="s">
        <v>125</v>
      </c>
      <c r="AI10" s="37" t="s">
        <v>75</v>
      </c>
      <c r="AJ10" s="37" t="s">
        <v>126</v>
      </c>
      <c r="AK10" s="37" t="s">
        <v>60</v>
      </c>
      <c r="AL10" s="37" t="s">
        <v>29</v>
      </c>
      <c r="AM10" s="41" t="s">
        <v>60</v>
      </c>
      <c r="AN10" s="42" t="s">
        <v>76</v>
      </c>
      <c r="AO10" s="66" t="s">
        <v>77</v>
      </c>
    </row>
    <row r="11" spans="1:93" customFormat="1" ht="50.1" customHeight="1" x14ac:dyDescent="0.25">
      <c r="A11" s="63">
        <f t="shared" si="0"/>
        <v>10</v>
      </c>
      <c r="B11" s="37" t="s">
        <v>55</v>
      </c>
      <c r="C11" s="37" t="s">
        <v>56</v>
      </c>
      <c r="D11" s="38" t="s">
        <v>80</v>
      </c>
      <c r="E11" s="38" t="s">
        <v>119</v>
      </c>
      <c r="F11" s="38" t="s">
        <v>127</v>
      </c>
      <c r="G11" s="39" t="s">
        <v>128</v>
      </c>
      <c r="H11" s="39" t="s">
        <v>129</v>
      </c>
      <c r="I11" s="37" t="s">
        <v>82</v>
      </c>
      <c r="J11" s="38" t="s">
        <v>83</v>
      </c>
      <c r="K11" s="38" t="s">
        <v>121</v>
      </c>
      <c r="L11" s="40" t="s">
        <v>64</v>
      </c>
      <c r="M11" s="38" t="s">
        <v>65</v>
      </c>
      <c r="N11" s="38" t="s">
        <v>60</v>
      </c>
      <c r="O11" s="38" t="s">
        <v>60</v>
      </c>
      <c r="P11" s="38" t="s">
        <v>60</v>
      </c>
      <c r="Q11" s="38" t="s">
        <v>60</v>
      </c>
      <c r="R11" s="38" t="s">
        <v>60</v>
      </c>
      <c r="S11" s="38" t="s">
        <v>66</v>
      </c>
      <c r="T11" s="38" t="s">
        <v>60</v>
      </c>
      <c r="U11" s="38" t="s">
        <v>67</v>
      </c>
      <c r="V11" s="38" t="s">
        <v>60</v>
      </c>
      <c r="W11" s="38" t="s">
        <v>60</v>
      </c>
      <c r="X11" s="38" t="s">
        <v>60</v>
      </c>
      <c r="Y11" s="38" t="s">
        <v>67</v>
      </c>
      <c r="Z11" s="38" t="s">
        <v>67</v>
      </c>
      <c r="AA11" s="40" t="s">
        <v>64</v>
      </c>
      <c r="AB11" s="38" t="s">
        <v>60</v>
      </c>
      <c r="AC11" s="38" t="s">
        <v>130</v>
      </c>
      <c r="AD11" s="38" t="s">
        <v>131</v>
      </c>
      <c r="AE11" s="38" t="s">
        <v>132</v>
      </c>
      <c r="AF11" s="38" t="s">
        <v>124</v>
      </c>
      <c r="AG11" s="37" t="s">
        <v>73</v>
      </c>
      <c r="AH11" s="38" t="s">
        <v>125</v>
      </c>
      <c r="AI11" s="37" t="s">
        <v>133</v>
      </c>
      <c r="AJ11" s="37" t="s">
        <v>60</v>
      </c>
      <c r="AK11" s="37" t="s">
        <v>60</v>
      </c>
      <c r="AL11" s="37" t="s">
        <v>60</v>
      </c>
      <c r="AM11" s="41" t="s">
        <v>134</v>
      </c>
      <c r="AN11" s="42" t="s">
        <v>76</v>
      </c>
      <c r="AO11" s="66" t="s">
        <v>77</v>
      </c>
    </row>
    <row r="12" spans="1:93" customFormat="1" ht="50.1" customHeight="1" x14ac:dyDescent="0.25">
      <c r="A12" s="63">
        <f t="shared" si="0"/>
        <v>11</v>
      </c>
      <c r="B12" s="37" t="s">
        <v>97</v>
      </c>
      <c r="C12" s="37" t="s">
        <v>135</v>
      </c>
      <c r="D12" s="38" t="s">
        <v>136</v>
      </c>
      <c r="E12" s="38" t="s">
        <v>137</v>
      </c>
      <c r="F12" s="38" t="s">
        <v>138</v>
      </c>
      <c r="G12" s="37" t="s">
        <v>139</v>
      </c>
      <c r="H12" s="37">
        <v>2018</v>
      </c>
      <c r="I12" s="37" t="s">
        <v>140</v>
      </c>
      <c r="J12" s="37" t="s">
        <v>60</v>
      </c>
      <c r="K12" s="38" t="s">
        <v>141</v>
      </c>
      <c r="L12" s="40" t="s">
        <v>64</v>
      </c>
      <c r="M12" s="38" t="s">
        <v>60</v>
      </c>
      <c r="N12" s="38" t="s">
        <v>60</v>
      </c>
      <c r="O12" s="38" t="s">
        <v>60</v>
      </c>
      <c r="P12" s="38" t="s">
        <v>60</v>
      </c>
      <c r="Q12" s="38" t="s">
        <v>60</v>
      </c>
      <c r="R12" s="38" t="s">
        <v>60</v>
      </c>
      <c r="S12" s="38" t="s">
        <v>60</v>
      </c>
      <c r="T12" s="38" t="s">
        <v>60</v>
      </c>
      <c r="U12" s="38" t="s">
        <v>60</v>
      </c>
      <c r="V12" s="38" t="s">
        <v>60</v>
      </c>
      <c r="W12" s="38" t="s">
        <v>60</v>
      </c>
      <c r="X12" s="38" t="s">
        <v>60</v>
      </c>
      <c r="Y12" s="38" t="s">
        <v>60</v>
      </c>
      <c r="Z12" s="38" t="s">
        <v>60</v>
      </c>
      <c r="AA12" s="40" t="s">
        <v>64</v>
      </c>
      <c r="AB12" s="38" t="s">
        <v>142</v>
      </c>
      <c r="AC12" s="38" t="s">
        <v>143</v>
      </c>
      <c r="AD12" s="38" t="s">
        <v>144</v>
      </c>
      <c r="AE12" s="38" t="s">
        <v>145</v>
      </c>
      <c r="AF12" s="38" t="s">
        <v>146</v>
      </c>
      <c r="AG12" s="37" t="s">
        <v>147</v>
      </c>
      <c r="AH12" s="38" t="s">
        <v>148</v>
      </c>
      <c r="AI12" s="37" t="s">
        <v>60</v>
      </c>
      <c r="AJ12" s="37" t="s">
        <v>149</v>
      </c>
      <c r="AK12" s="37" t="s">
        <v>60</v>
      </c>
      <c r="AL12" s="37" t="s">
        <v>150</v>
      </c>
      <c r="AM12" s="37" t="s">
        <v>60</v>
      </c>
      <c r="AN12" s="42" t="s">
        <v>76</v>
      </c>
      <c r="AO12" s="67" t="s">
        <v>60</v>
      </c>
    </row>
    <row r="13" spans="1:93" customFormat="1" ht="50.1" customHeight="1" x14ac:dyDescent="0.25">
      <c r="A13" s="63">
        <f t="shared" si="0"/>
        <v>12</v>
      </c>
      <c r="B13" s="37" t="s">
        <v>97</v>
      </c>
      <c r="C13" s="37" t="s">
        <v>135</v>
      </c>
      <c r="D13" s="38" t="s">
        <v>151</v>
      </c>
      <c r="E13" s="38" t="s">
        <v>137</v>
      </c>
      <c r="F13" s="38" t="s">
        <v>138</v>
      </c>
      <c r="G13" s="37" t="s">
        <v>139</v>
      </c>
      <c r="H13" s="37">
        <v>2018</v>
      </c>
      <c r="I13" s="37" t="s">
        <v>140</v>
      </c>
      <c r="J13" s="37" t="s">
        <v>60</v>
      </c>
      <c r="K13" s="38" t="s">
        <v>141</v>
      </c>
      <c r="L13" s="40" t="s">
        <v>64</v>
      </c>
      <c r="M13" s="38" t="s">
        <v>60</v>
      </c>
      <c r="N13" s="38" t="s">
        <v>60</v>
      </c>
      <c r="O13" s="38" t="s">
        <v>60</v>
      </c>
      <c r="P13" s="38" t="s">
        <v>60</v>
      </c>
      <c r="Q13" s="38" t="s">
        <v>60</v>
      </c>
      <c r="R13" s="38" t="s">
        <v>60</v>
      </c>
      <c r="S13" s="38" t="s">
        <v>60</v>
      </c>
      <c r="T13" s="38" t="s">
        <v>60</v>
      </c>
      <c r="U13" s="38" t="s">
        <v>60</v>
      </c>
      <c r="V13" s="38" t="s">
        <v>60</v>
      </c>
      <c r="W13" s="38" t="s">
        <v>60</v>
      </c>
      <c r="X13" s="38" t="s">
        <v>60</v>
      </c>
      <c r="Y13" s="38" t="s">
        <v>60</v>
      </c>
      <c r="Z13" s="38" t="s">
        <v>60</v>
      </c>
      <c r="AA13" s="40" t="s">
        <v>64</v>
      </c>
      <c r="AB13" s="38" t="s">
        <v>142</v>
      </c>
      <c r="AC13" s="38" t="s">
        <v>143</v>
      </c>
      <c r="AD13" s="38" t="s">
        <v>144</v>
      </c>
      <c r="AE13" s="38" t="s">
        <v>145</v>
      </c>
      <c r="AF13" s="38" t="s">
        <v>146</v>
      </c>
      <c r="AG13" s="37" t="s">
        <v>147</v>
      </c>
      <c r="AH13" s="38" t="s">
        <v>148</v>
      </c>
      <c r="AI13" s="37" t="s">
        <v>60</v>
      </c>
      <c r="AJ13" s="37" t="s">
        <v>149</v>
      </c>
      <c r="AK13" s="37" t="s">
        <v>60</v>
      </c>
      <c r="AL13" s="37" t="s">
        <v>150</v>
      </c>
      <c r="AM13" s="37" t="s">
        <v>60</v>
      </c>
      <c r="AN13" s="42" t="s">
        <v>76</v>
      </c>
      <c r="AO13" s="67" t="s">
        <v>60</v>
      </c>
    </row>
    <row r="14" spans="1:93" customFormat="1" ht="50.1" customHeight="1" x14ac:dyDescent="0.25">
      <c r="A14" s="63">
        <f t="shared" si="0"/>
        <v>13</v>
      </c>
      <c r="B14" s="37" t="s">
        <v>97</v>
      </c>
      <c r="C14" s="37" t="s">
        <v>135</v>
      </c>
      <c r="D14" s="38" t="s">
        <v>152</v>
      </c>
      <c r="E14" s="38" t="s">
        <v>137</v>
      </c>
      <c r="F14" s="38" t="s">
        <v>138</v>
      </c>
      <c r="G14" s="37" t="s">
        <v>139</v>
      </c>
      <c r="H14" s="37">
        <v>2018</v>
      </c>
      <c r="I14" s="37" t="s">
        <v>140</v>
      </c>
      <c r="J14" s="37" t="s">
        <v>60</v>
      </c>
      <c r="K14" s="38" t="s">
        <v>141</v>
      </c>
      <c r="L14" s="40" t="s">
        <v>64</v>
      </c>
      <c r="M14" s="38" t="s">
        <v>65</v>
      </c>
      <c r="N14" s="38" t="s">
        <v>60</v>
      </c>
      <c r="O14" s="38" t="s">
        <v>60</v>
      </c>
      <c r="P14" s="38" t="s">
        <v>60</v>
      </c>
      <c r="Q14" s="38" t="s">
        <v>60</v>
      </c>
      <c r="R14" s="38" t="s">
        <v>60</v>
      </c>
      <c r="S14" s="38" t="s">
        <v>60</v>
      </c>
      <c r="T14" s="38" t="s">
        <v>60</v>
      </c>
      <c r="U14" s="38" t="s">
        <v>67</v>
      </c>
      <c r="V14" s="38" t="s">
        <v>153</v>
      </c>
      <c r="W14" s="38" t="s">
        <v>154</v>
      </c>
      <c r="X14" s="38" t="s">
        <v>155</v>
      </c>
      <c r="Y14" s="38" t="s">
        <v>67</v>
      </c>
      <c r="Z14" s="38" t="s">
        <v>67</v>
      </c>
      <c r="AA14" s="40" t="s">
        <v>64</v>
      </c>
      <c r="AB14" s="38" t="s">
        <v>142</v>
      </c>
      <c r="AC14" s="38" t="s">
        <v>143</v>
      </c>
      <c r="AD14" s="38" t="s">
        <v>144</v>
      </c>
      <c r="AE14" s="38" t="s">
        <v>145</v>
      </c>
      <c r="AF14" s="38" t="s">
        <v>146</v>
      </c>
      <c r="AG14" s="37" t="s">
        <v>147</v>
      </c>
      <c r="AH14" s="38" t="s">
        <v>148</v>
      </c>
      <c r="AI14" s="37" t="s">
        <v>60</v>
      </c>
      <c r="AJ14" s="37" t="s">
        <v>149</v>
      </c>
      <c r="AK14" s="37" t="s">
        <v>60</v>
      </c>
      <c r="AL14" s="37" t="s">
        <v>150</v>
      </c>
      <c r="AM14" s="37" t="s">
        <v>60</v>
      </c>
      <c r="AN14" s="42" t="s">
        <v>76</v>
      </c>
      <c r="AO14" s="66" t="s">
        <v>156</v>
      </c>
    </row>
    <row r="15" spans="1:93" customFormat="1" ht="50.1" customHeight="1" x14ac:dyDescent="0.25">
      <c r="A15" s="63">
        <f t="shared" si="0"/>
        <v>14</v>
      </c>
      <c r="B15" s="37" t="s">
        <v>97</v>
      </c>
      <c r="C15" s="37" t="s">
        <v>135</v>
      </c>
      <c r="D15" s="38" t="s">
        <v>98</v>
      </c>
      <c r="E15" s="38" t="s">
        <v>137</v>
      </c>
      <c r="F15" s="38" t="s">
        <v>138</v>
      </c>
      <c r="G15" s="39" t="s">
        <v>60</v>
      </c>
      <c r="H15" s="39" t="s">
        <v>102</v>
      </c>
      <c r="I15" s="37" t="s">
        <v>60</v>
      </c>
      <c r="J15" s="37" t="s">
        <v>60</v>
      </c>
      <c r="K15" s="38" t="s">
        <v>60</v>
      </c>
      <c r="L15" s="40" t="s">
        <v>64</v>
      </c>
      <c r="M15" s="38" t="s">
        <v>65</v>
      </c>
      <c r="N15" s="38" t="s">
        <v>60</v>
      </c>
      <c r="O15" s="38" t="s">
        <v>60</v>
      </c>
      <c r="P15" s="38" t="s">
        <v>60</v>
      </c>
      <c r="Q15" s="38" t="s">
        <v>60</v>
      </c>
      <c r="R15" s="38" t="s">
        <v>60</v>
      </c>
      <c r="S15" s="38" t="s">
        <v>60</v>
      </c>
      <c r="T15" s="38" t="s">
        <v>60</v>
      </c>
      <c r="U15" s="38" t="s">
        <v>67</v>
      </c>
      <c r="V15" s="38" t="s">
        <v>153</v>
      </c>
      <c r="W15" s="38" t="s">
        <v>154</v>
      </c>
      <c r="X15" s="38" t="s">
        <v>155</v>
      </c>
      <c r="Y15" s="38" t="s">
        <v>67</v>
      </c>
      <c r="Z15" s="38" t="s">
        <v>67</v>
      </c>
      <c r="AA15" s="40" t="s">
        <v>64</v>
      </c>
      <c r="AB15" s="38" t="s">
        <v>60</v>
      </c>
      <c r="AC15" s="38" t="s">
        <v>60</v>
      </c>
      <c r="AD15" s="38" t="s">
        <v>60</v>
      </c>
      <c r="AE15" s="38" t="s">
        <v>60</v>
      </c>
      <c r="AF15" s="37" t="s">
        <v>60</v>
      </c>
      <c r="AG15" s="37" t="s">
        <v>60</v>
      </c>
      <c r="AH15" s="37" t="s">
        <v>60</v>
      </c>
      <c r="AI15" s="37" t="s">
        <v>60</v>
      </c>
      <c r="AJ15" s="37" t="s">
        <v>157</v>
      </c>
      <c r="AK15" s="37" t="s">
        <v>60</v>
      </c>
      <c r="AL15" s="37" t="s">
        <v>60</v>
      </c>
      <c r="AM15" s="41" t="s">
        <v>60</v>
      </c>
      <c r="AN15" s="42" t="s">
        <v>76</v>
      </c>
      <c r="AO15" s="66" t="s">
        <v>156</v>
      </c>
    </row>
    <row r="16" spans="1:93" customFormat="1" ht="50.1" customHeight="1" x14ac:dyDescent="0.25">
      <c r="A16" s="63">
        <f t="shared" si="0"/>
        <v>15</v>
      </c>
      <c r="B16" s="37" t="s">
        <v>97</v>
      </c>
      <c r="C16" s="37" t="s">
        <v>135</v>
      </c>
      <c r="D16" s="38" t="s">
        <v>158</v>
      </c>
      <c r="E16" s="38" t="s">
        <v>137</v>
      </c>
      <c r="F16" s="38" t="s">
        <v>138</v>
      </c>
      <c r="G16" s="37" t="s">
        <v>139</v>
      </c>
      <c r="H16" s="43">
        <v>39904</v>
      </c>
      <c r="I16" s="44" t="s">
        <v>159</v>
      </c>
      <c r="J16" s="45" t="s">
        <v>160</v>
      </c>
      <c r="K16" s="45" t="s">
        <v>161</v>
      </c>
      <c r="L16" s="40" t="s">
        <v>64</v>
      </c>
      <c r="M16" s="38" t="s">
        <v>65</v>
      </c>
      <c r="N16" s="38" t="s">
        <v>60</v>
      </c>
      <c r="O16" s="38" t="s">
        <v>60</v>
      </c>
      <c r="P16" s="38" t="s">
        <v>60</v>
      </c>
      <c r="Q16" s="38" t="s">
        <v>60</v>
      </c>
      <c r="R16" s="38" t="s">
        <v>60</v>
      </c>
      <c r="S16" s="38" t="s">
        <v>60</v>
      </c>
      <c r="T16" s="38" t="s">
        <v>60</v>
      </c>
      <c r="U16" s="38" t="s">
        <v>67</v>
      </c>
      <c r="V16" s="38" t="s">
        <v>153</v>
      </c>
      <c r="W16" s="38" t="s">
        <v>154</v>
      </c>
      <c r="X16" s="38" t="s">
        <v>155</v>
      </c>
      <c r="Y16" s="38" t="s">
        <v>67</v>
      </c>
      <c r="Z16" s="38" t="s">
        <v>67</v>
      </c>
      <c r="AA16" s="40" t="s">
        <v>64</v>
      </c>
      <c r="AB16" s="45" t="s">
        <v>60</v>
      </c>
      <c r="AC16" s="45" t="s">
        <v>162</v>
      </c>
      <c r="AD16" s="45" t="s">
        <v>60</v>
      </c>
      <c r="AE16" s="45" t="s">
        <v>163</v>
      </c>
      <c r="AF16" s="38" t="s">
        <v>146</v>
      </c>
      <c r="AG16" s="44" t="s">
        <v>60</v>
      </c>
      <c r="AH16" s="45" t="s">
        <v>163</v>
      </c>
      <c r="AI16" s="44" t="s">
        <v>164</v>
      </c>
      <c r="AJ16" s="44" t="s">
        <v>60</v>
      </c>
      <c r="AK16" s="44" t="s">
        <v>165</v>
      </c>
      <c r="AL16" s="44" t="s">
        <v>60</v>
      </c>
      <c r="AM16" s="44" t="s">
        <v>166</v>
      </c>
      <c r="AN16" s="42" t="s">
        <v>76</v>
      </c>
      <c r="AO16" s="66" t="s">
        <v>156</v>
      </c>
    </row>
    <row r="17" spans="1:41" customFormat="1" ht="50.1" customHeight="1" x14ac:dyDescent="0.25">
      <c r="A17" s="63">
        <f t="shared" si="0"/>
        <v>16</v>
      </c>
      <c r="B17" s="37" t="s">
        <v>97</v>
      </c>
      <c r="C17" s="37" t="s">
        <v>135</v>
      </c>
      <c r="D17" s="38" t="s">
        <v>80</v>
      </c>
      <c r="E17" s="38" t="s">
        <v>137</v>
      </c>
      <c r="F17" s="38" t="s">
        <v>138</v>
      </c>
      <c r="G17" s="39" t="s">
        <v>60</v>
      </c>
      <c r="H17" s="39" t="s">
        <v>60</v>
      </c>
      <c r="I17" s="37" t="s">
        <v>82</v>
      </c>
      <c r="J17" s="38" t="s">
        <v>83</v>
      </c>
      <c r="K17" s="38" t="s">
        <v>167</v>
      </c>
      <c r="L17" s="40" t="s">
        <v>64</v>
      </c>
      <c r="M17" s="38" t="s">
        <v>65</v>
      </c>
      <c r="N17" s="38" t="s">
        <v>60</v>
      </c>
      <c r="O17" s="38" t="s">
        <v>60</v>
      </c>
      <c r="P17" s="38" t="s">
        <v>60</v>
      </c>
      <c r="Q17" s="38" t="s">
        <v>60</v>
      </c>
      <c r="R17" s="38" t="s">
        <v>60</v>
      </c>
      <c r="S17" s="38" t="s">
        <v>60</v>
      </c>
      <c r="T17" s="38" t="s">
        <v>60</v>
      </c>
      <c r="U17" s="38" t="s">
        <v>67</v>
      </c>
      <c r="V17" s="38" t="s">
        <v>153</v>
      </c>
      <c r="W17" s="38" t="s">
        <v>154</v>
      </c>
      <c r="X17" s="38" t="s">
        <v>155</v>
      </c>
      <c r="Y17" s="38" t="s">
        <v>67</v>
      </c>
      <c r="Z17" s="38" t="s">
        <v>67</v>
      </c>
      <c r="AA17" s="40" t="s">
        <v>64</v>
      </c>
      <c r="AB17" s="38" t="s">
        <v>167</v>
      </c>
      <c r="AC17" s="38" t="s">
        <v>167</v>
      </c>
      <c r="AD17" s="38" t="s">
        <v>167</v>
      </c>
      <c r="AE17" s="38" t="s">
        <v>167</v>
      </c>
      <c r="AF17" s="38" t="s">
        <v>167</v>
      </c>
      <c r="AG17" s="37" t="s">
        <v>60</v>
      </c>
      <c r="AH17" s="38" t="s">
        <v>167</v>
      </c>
      <c r="AI17" s="37" t="s">
        <v>60</v>
      </c>
      <c r="AJ17" s="37" t="s">
        <v>60</v>
      </c>
      <c r="AK17" s="37" t="s">
        <v>60</v>
      </c>
      <c r="AL17" s="37" t="s">
        <v>60</v>
      </c>
      <c r="AM17" s="41" t="s">
        <v>60</v>
      </c>
      <c r="AN17" s="42" t="s">
        <v>76</v>
      </c>
      <c r="AO17" s="66" t="s">
        <v>156</v>
      </c>
    </row>
    <row r="18" spans="1:41" customFormat="1" ht="50.1" customHeight="1" x14ac:dyDescent="0.25">
      <c r="A18" s="63">
        <f t="shared" si="0"/>
        <v>17</v>
      </c>
      <c r="B18" s="37" t="s">
        <v>97</v>
      </c>
      <c r="C18" s="37" t="s">
        <v>135</v>
      </c>
      <c r="D18" s="38" t="s">
        <v>136</v>
      </c>
      <c r="E18" s="38" t="s">
        <v>168</v>
      </c>
      <c r="F18" s="38" t="s">
        <v>169</v>
      </c>
      <c r="G18" s="37" t="s">
        <v>170</v>
      </c>
      <c r="H18" s="37">
        <v>2015</v>
      </c>
      <c r="I18" s="37" t="s">
        <v>171</v>
      </c>
      <c r="J18" s="37" t="s">
        <v>60</v>
      </c>
      <c r="K18" s="38" t="s">
        <v>172</v>
      </c>
      <c r="L18" s="40" t="s">
        <v>64</v>
      </c>
      <c r="M18" s="38" t="s">
        <v>65</v>
      </c>
      <c r="N18" s="38" t="s">
        <v>60</v>
      </c>
      <c r="O18" s="38" t="s">
        <v>60</v>
      </c>
      <c r="P18" s="38" t="s">
        <v>60</v>
      </c>
      <c r="Q18" s="38" t="s">
        <v>173</v>
      </c>
      <c r="R18" s="38" t="s">
        <v>60</v>
      </c>
      <c r="S18" s="38" t="s">
        <v>60</v>
      </c>
      <c r="T18" s="38" t="s">
        <v>60</v>
      </c>
      <c r="U18" s="38" t="s">
        <v>67</v>
      </c>
      <c r="V18" s="38" t="s">
        <v>60</v>
      </c>
      <c r="W18" s="38" t="s">
        <v>154</v>
      </c>
      <c r="X18" s="38" t="s">
        <v>174</v>
      </c>
      <c r="Y18" s="38" t="s">
        <v>67</v>
      </c>
      <c r="Z18" s="38" t="s">
        <v>67</v>
      </c>
      <c r="AA18" s="40" t="s">
        <v>64</v>
      </c>
      <c r="AB18" s="38" t="s">
        <v>175</v>
      </c>
      <c r="AC18" s="38" t="s">
        <v>69</v>
      </c>
      <c r="AD18" s="38" t="s">
        <v>176</v>
      </c>
      <c r="AE18" s="38" t="s">
        <v>177</v>
      </c>
      <c r="AF18" s="38" t="s">
        <v>178</v>
      </c>
      <c r="AG18" s="37" t="s">
        <v>60</v>
      </c>
      <c r="AH18" s="38" t="s">
        <v>177</v>
      </c>
      <c r="AI18" s="37" t="s">
        <v>60</v>
      </c>
      <c r="AJ18" s="37" t="s">
        <v>149</v>
      </c>
      <c r="AK18" s="37" t="s">
        <v>60</v>
      </c>
      <c r="AL18" s="37" t="s">
        <v>179</v>
      </c>
      <c r="AM18" s="37" t="s">
        <v>60</v>
      </c>
      <c r="AN18" s="42" t="s">
        <v>76</v>
      </c>
      <c r="AO18" s="66" t="s">
        <v>180</v>
      </c>
    </row>
    <row r="19" spans="1:41" customFormat="1" ht="50.1" customHeight="1" x14ac:dyDescent="0.25">
      <c r="A19" s="63">
        <f t="shared" si="0"/>
        <v>18</v>
      </c>
      <c r="B19" s="37" t="s">
        <v>97</v>
      </c>
      <c r="C19" s="37" t="s">
        <v>135</v>
      </c>
      <c r="D19" s="38" t="s">
        <v>151</v>
      </c>
      <c r="E19" s="38" t="s">
        <v>168</v>
      </c>
      <c r="F19" s="38" t="s">
        <v>169</v>
      </c>
      <c r="G19" s="37" t="s">
        <v>170</v>
      </c>
      <c r="H19" s="37">
        <v>2015</v>
      </c>
      <c r="I19" s="37" t="s">
        <v>171</v>
      </c>
      <c r="J19" s="37" t="s">
        <v>60</v>
      </c>
      <c r="K19" s="38" t="s">
        <v>181</v>
      </c>
      <c r="L19" s="40" t="s">
        <v>64</v>
      </c>
      <c r="M19" s="38" t="s">
        <v>65</v>
      </c>
      <c r="N19" s="38" t="s">
        <v>60</v>
      </c>
      <c r="O19" s="38" t="s">
        <v>60</v>
      </c>
      <c r="P19" s="38" t="s">
        <v>60</v>
      </c>
      <c r="Q19" s="38" t="s">
        <v>173</v>
      </c>
      <c r="R19" s="38" t="s">
        <v>60</v>
      </c>
      <c r="S19" s="38" t="s">
        <v>60</v>
      </c>
      <c r="T19" s="38" t="s">
        <v>60</v>
      </c>
      <c r="U19" s="38" t="s">
        <v>67</v>
      </c>
      <c r="V19" s="38" t="s">
        <v>60</v>
      </c>
      <c r="W19" s="38" t="s">
        <v>154</v>
      </c>
      <c r="X19" s="38" t="s">
        <v>174</v>
      </c>
      <c r="Y19" s="38" t="s">
        <v>67</v>
      </c>
      <c r="Z19" s="38" t="s">
        <v>67</v>
      </c>
      <c r="AA19" s="40" t="s">
        <v>64</v>
      </c>
      <c r="AB19" s="38" t="s">
        <v>175</v>
      </c>
      <c r="AC19" s="38" t="s">
        <v>69</v>
      </c>
      <c r="AD19" s="38" t="s">
        <v>176</v>
      </c>
      <c r="AE19" s="38" t="s">
        <v>177</v>
      </c>
      <c r="AF19" s="38" t="s">
        <v>178</v>
      </c>
      <c r="AG19" s="37" t="s">
        <v>60</v>
      </c>
      <c r="AH19" s="38" t="s">
        <v>177</v>
      </c>
      <c r="AI19" s="37" t="s">
        <v>60</v>
      </c>
      <c r="AJ19" s="37" t="s">
        <v>149</v>
      </c>
      <c r="AK19" s="37" t="s">
        <v>60</v>
      </c>
      <c r="AL19" s="37" t="s">
        <v>179</v>
      </c>
      <c r="AM19" s="37" t="s">
        <v>60</v>
      </c>
      <c r="AN19" s="42" t="s">
        <v>76</v>
      </c>
      <c r="AO19" s="66" t="s">
        <v>180</v>
      </c>
    </row>
    <row r="20" spans="1:41" customFormat="1" ht="50.1" customHeight="1" x14ac:dyDescent="0.25">
      <c r="A20" s="63">
        <f t="shared" si="0"/>
        <v>19</v>
      </c>
      <c r="B20" s="37" t="s">
        <v>97</v>
      </c>
      <c r="C20" s="37" t="s">
        <v>135</v>
      </c>
      <c r="D20" s="38" t="s">
        <v>152</v>
      </c>
      <c r="E20" s="38" t="s">
        <v>168</v>
      </c>
      <c r="F20" s="38" t="s">
        <v>169</v>
      </c>
      <c r="G20" s="37" t="s">
        <v>170</v>
      </c>
      <c r="H20" s="37">
        <v>2015</v>
      </c>
      <c r="I20" s="37" t="s">
        <v>171</v>
      </c>
      <c r="J20" s="37" t="s">
        <v>60</v>
      </c>
      <c r="K20" s="38" t="s">
        <v>182</v>
      </c>
      <c r="L20" s="40" t="s">
        <v>64</v>
      </c>
      <c r="M20" s="38" t="s">
        <v>65</v>
      </c>
      <c r="N20" s="38" t="s">
        <v>60</v>
      </c>
      <c r="O20" s="38" t="s">
        <v>60</v>
      </c>
      <c r="P20" s="38" t="s">
        <v>60</v>
      </c>
      <c r="Q20" s="38" t="s">
        <v>173</v>
      </c>
      <c r="R20" s="38" t="s">
        <v>60</v>
      </c>
      <c r="S20" s="38" t="s">
        <v>60</v>
      </c>
      <c r="T20" s="38" t="s">
        <v>60</v>
      </c>
      <c r="U20" s="38" t="s">
        <v>67</v>
      </c>
      <c r="V20" s="38" t="s">
        <v>60</v>
      </c>
      <c r="W20" s="38" t="s">
        <v>154</v>
      </c>
      <c r="X20" s="38" t="s">
        <v>174</v>
      </c>
      <c r="Y20" s="38" t="s">
        <v>67</v>
      </c>
      <c r="Z20" s="38" t="s">
        <v>67</v>
      </c>
      <c r="AA20" s="40" t="s">
        <v>64</v>
      </c>
      <c r="AB20" s="38" t="s">
        <v>175</v>
      </c>
      <c r="AC20" s="38" t="s">
        <v>69</v>
      </c>
      <c r="AD20" s="38" t="s">
        <v>176</v>
      </c>
      <c r="AE20" s="38" t="s">
        <v>177</v>
      </c>
      <c r="AF20" s="38" t="s">
        <v>178</v>
      </c>
      <c r="AG20" s="37" t="s">
        <v>60</v>
      </c>
      <c r="AH20" s="38" t="s">
        <v>177</v>
      </c>
      <c r="AI20" s="37" t="s">
        <v>60</v>
      </c>
      <c r="AJ20" s="37" t="s">
        <v>149</v>
      </c>
      <c r="AK20" s="37" t="s">
        <v>60</v>
      </c>
      <c r="AL20" s="37" t="s">
        <v>179</v>
      </c>
      <c r="AM20" s="37" t="s">
        <v>60</v>
      </c>
      <c r="AN20" s="42" t="s">
        <v>76</v>
      </c>
      <c r="AO20" s="66" t="s">
        <v>180</v>
      </c>
    </row>
    <row r="21" spans="1:41" customFormat="1" ht="50.1" customHeight="1" x14ac:dyDescent="0.25">
      <c r="A21" s="63">
        <f t="shared" si="0"/>
        <v>20</v>
      </c>
      <c r="B21" s="37" t="s">
        <v>97</v>
      </c>
      <c r="C21" s="37" t="s">
        <v>135</v>
      </c>
      <c r="D21" s="38" t="s">
        <v>136</v>
      </c>
      <c r="E21" s="38" t="s">
        <v>183</v>
      </c>
      <c r="F21" s="38" t="s">
        <v>184</v>
      </c>
      <c r="G21" s="37" t="s">
        <v>185</v>
      </c>
      <c r="H21" s="37">
        <v>2018</v>
      </c>
      <c r="I21" s="37" t="s">
        <v>186</v>
      </c>
      <c r="J21" s="37" t="s">
        <v>60</v>
      </c>
      <c r="K21" s="38" t="s">
        <v>60</v>
      </c>
      <c r="L21" s="40" t="s">
        <v>64</v>
      </c>
      <c r="M21" s="38" t="s">
        <v>60</v>
      </c>
      <c r="N21" s="38" t="s">
        <v>60</v>
      </c>
      <c r="O21" s="38" t="s">
        <v>60</v>
      </c>
      <c r="P21" s="38" t="s">
        <v>60</v>
      </c>
      <c r="Q21" s="38" t="s">
        <v>60</v>
      </c>
      <c r="R21" s="38" t="s">
        <v>60</v>
      </c>
      <c r="S21" s="38" t="s">
        <v>60</v>
      </c>
      <c r="T21" s="38" t="s">
        <v>60</v>
      </c>
      <c r="U21" s="38" t="s">
        <v>60</v>
      </c>
      <c r="V21" s="38" t="s">
        <v>60</v>
      </c>
      <c r="W21" s="38" t="s">
        <v>60</v>
      </c>
      <c r="X21" s="38" t="s">
        <v>60</v>
      </c>
      <c r="Y21" s="38" t="s">
        <v>60</v>
      </c>
      <c r="Z21" s="38" t="s">
        <v>60</v>
      </c>
      <c r="AA21" s="40" t="s">
        <v>64</v>
      </c>
      <c r="AB21" s="38" t="s">
        <v>142</v>
      </c>
      <c r="AC21" s="38" t="s">
        <v>187</v>
      </c>
      <c r="AD21" s="38" t="s">
        <v>188</v>
      </c>
      <c r="AE21" s="38" t="s">
        <v>189</v>
      </c>
      <c r="AF21" s="38" t="s">
        <v>188</v>
      </c>
      <c r="AG21" s="37" t="s">
        <v>60</v>
      </c>
      <c r="AH21" s="38" t="s">
        <v>189</v>
      </c>
      <c r="AI21" s="37" t="s">
        <v>60</v>
      </c>
      <c r="AJ21" s="37" t="s">
        <v>60</v>
      </c>
      <c r="AK21" s="37" t="s">
        <v>60</v>
      </c>
      <c r="AL21" s="37" t="s">
        <v>190</v>
      </c>
      <c r="AM21" s="37" t="s">
        <v>60</v>
      </c>
      <c r="AN21" s="42" t="s">
        <v>76</v>
      </c>
      <c r="AO21" s="66" t="s">
        <v>60</v>
      </c>
    </row>
    <row r="22" spans="1:41" customFormat="1" ht="50.1" customHeight="1" x14ac:dyDescent="0.25">
      <c r="A22" s="63">
        <f t="shared" si="0"/>
        <v>21</v>
      </c>
      <c r="B22" s="37" t="s">
        <v>97</v>
      </c>
      <c r="C22" s="37" t="s">
        <v>135</v>
      </c>
      <c r="D22" s="38" t="s">
        <v>151</v>
      </c>
      <c r="E22" s="38" t="s">
        <v>183</v>
      </c>
      <c r="F22" s="38" t="s">
        <v>184</v>
      </c>
      <c r="G22" s="37" t="s">
        <v>185</v>
      </c>
      <c r="H22" s="37">
        <v>2018</v>
      </c>
      <c r="I22" s="37" t="s">
        <v>186</v>
      </c>
      <c r="J22" s="37" t="s">
        <v>60</v>
      </c>
      <c r="K22" s="38" t="s">
        <v>60</v>
      </c>
      <c r="L22" s="40" t="s">
        <v>64</v>
      </c>
      <c r="M22" s="38" t="s">
        <v>60</v>
      </c>
      <c r="N22" s="38" t="s">
        <v>60</v>
      </c>
      <c r="O22" s="38" t="s">
        <v>60</v>
      </c>
      <c r="P22" s="38" t="s">
        <v>60</v>
      </c>
      <c r="Q22" s="38" t="s">
        <v>60</v>
      </c>
      <c r="R22" s="38" t="s">
        <v>60</v>
      </c>
      <c r="S22" s="38" t="s">
        <v>60</v>
      </c>
      <c r="T22" s="38" t="s">
        <v>60</v>
      </c>
      <c r="U22" s="38" t="s">
        <v>60</v>
      </c>
      <c r="V22" s="38" t="s">
        <v>60</v>
      </c>
      <c r="W22" s="38" t="s">
        <v>60</v>
      </c>
      <c r="X22" s="38" t="s">
        <v>60</v>
      </c>
      <c r="Y22" s="38" t="s">
        <v>60</v>
      </c>
      <c r="Z22" s="38" t="s">
        <v>60</v>
      </c>
      <c r="AA22" s="40" t="s">
        <v>64</v>
      </c>
      <c r="AB22" s="38" t="s">
        <v>142</v>
      </c>
      <c r="AC22" s="38" t="s">
        <v>187</v>
      </c>
      <c r="AD22" s="38" t="s">
        <v>188</v>
      </c>
      <c r="AE22" s="38" t="s">
        <v>189</v>
      </c>
      <c r="AF22" s="38" t="s">
        <v>188</v>
      </c>
      <c r="AG22" s="37" t="s">
        <v>60</v>
      </c>
      <c r="AH22" s="38" t="s">
        <v>189</v>
      </c>
      <c r="AI22" s="37" t="s">
        <v>60</v>
      </c>
      <c r="AJ22" s="37" t="s">
        <v>60</v>
      </c>
      <c r="AK22" s="37" t="s">
        <v>60</v>
      </c>
      <c r="AL22" s="37" t="s">
        <v>190</v>
      </c>
      <c r="AM22" s="37" t="s">
        <v>60</v>
      </c>
      <c r="AN22" s="42" t="s">
        <v>76</v>
      </c>
      <c r="AO22" s="66" t="s">
        <v>60</v>
      </c>
    </row>
    <row r="23" spans="1:41" customFormat="1" ht="50.1" customHeight="1" x14ac:dyDescent="0.25">
      <c r="A23" s="63">
        <f t="shared" si="0"/>
        <v>22</v>
      </c>
      <c r="B23" s="37" t="s">
        <v>97</v>
      </c>
      <c r="C23" s="37" t="s">
        <v>135</v>
      </c>
      <c r="D23" s="38" t="s">
        <v>152</v>
      </c>
      <c r="E23" s="38" t="s">
        <v>183</v>
      </c>
      <c r="F23" s="38" t="s">
        <v>184</v>
      </c>
      <c r="G23" s="37" t="s">
        <v>185</v>
      </c>
      <c r="H23" s="37">
        <v>2018</v>
      </c>
      <c r="I23" s="37" t="s">
        <v>186</v>
      </c>
      <c r="J23" s="37" t="s">
        <v>60</v>
      </c>
      <c r="K23" s="38" t="s">
        <v>60</v>
      </c>
      <c r="L23" s="40" t="s">
        <v>64</v>
      </c>
      <c r="M23" s="38" t="s">
        <v>60</v>
      </c>
      <c r="N23" s="38" t="s">
        <v>60</v>
      </c>
      <c r="O23" s="38" t="s">
        <v>60</v>
      </c>
      <c r="P23" s="38" t="s">
        <v>60</v>
      </c>
      <c r="Q23" s="38" t="s">
        <v>60</v>
      </c>
      <c r="R23" s="38" t="s">
        <v>60</v>
      </c>
      <c r="S23" s="38" t="s">
        <v>60</v>
      </c>
      <c r="T23" s="38" t="s">
        <v>60</v>
      </c>
      <c r="U23" s="38" t="s">
        <v>60</v>
      </c>
      <c r="V23" s="38" t="s">
        <v>60</v>
      </c>
      <c r="W23" s="38" t="s">
        <v>60</v>
      </c>
      <c r="X23" s="38" t="s">
        <v>60</v>
      </c>
      <c r="Y23" s="38" t="s">
        <v>60</v>
      </c>
      <c r="Z23" s="38" t="s">
        <v>60</v>
      </c>
      <c r="AA23" s="40" t="s">
        <v>64</v>
      </c>
      <c r="AB23" s="38" t="s">
        <v>142</v>
      </c>
      <c r="AC23" s="38" t="s">
        <v>187</v>
      </c>
      <c r="AD23" s="38" t="s">
        <v>188</v>
      </c>
      <c r="AE23" s="38" t="s">
        <v>189</v>
      </c>
      <c r="AF23" s="38" t="s">
        <v>188</v>
      </c>
      <c r="AG23" s="37" t="s">
        <v>60</v>
      </c>
      <c r="AH23" s="38" t="s">
        <v>189</v>
      </c>
      <c r="AI23" s="37" t="s">
        <v>60</v>
      </c>
      <c r="AJ23" s="37" t="s">
        <v>60</v>
      </c>
      <c r="AK23" s="37" t="s">
        <v>60</v>
      </c>
      <c r="AL23" s="37" t="s">
        <v>190</v>
      </c>
      <c r="AM23" s="37" t="s">
        <v>60</v>
      </c>
      <c r="AN23" s="42" t="s">
        <v>76</v>
      </c>
      <c r="AO23" s="66" t="s">
        <v>60</v>
      </c>
    </row>
    <row r="24" spans="1:41" customFormat="1" ht="50.1" customHeight="1" x14ac:dyDescent="0.25">
      <c r="A24" s="63">
        <f t="shared" si="0"/>
        <v>23</v>
      </c>
      <c r="B24" s="37" t="s">
        <v>55</v>
      </c>
      <c r="C24" s="37" t="s">
        <v>135</v>
      </c>
      <c r="D24" s="38" t="s">
        <v>191</v>
      </c>
      <c r="E24" s="38" t="s">
        <v>58</v>
      </c>
      <c r="F24" s="38" t="s">
        <v>192</v>
      </c>
      <c r="G24" s="46" t="s">
        <v>193</v>
      </c>
      <c r="H24" s="47">
        <v>34578</v>
      </c>
      <c r="I24" s="48" t="s">
        <v>194</v>
      </c>
      <c r="J24" s="48" t="s">
        <v>60</v>
      </c>
      <c r="K24" s="49" t="s">
        <v>195</v>
      </c>
      <c r="L24" s="40" t="s">
        <v>64</v>
      </c>
      <c r="M24" s="38" t="s">
        <v>60</v>
      </c>
      <c r="N24" s="38" t="s">
        <v>60</v>
      </c>
      <c r="O24" s="38" t="s">
        <v>60</v>
      </c>
      <c r="P24" s="38" t="s">
        <v>60</v>
      </c>
      <c r="Q24" s="38" t="s">
        <v>60</v>
      </c>
      <c r="R24" s="38" t="s">
        <v>60</v>
      </c>
      <c r="S24" s="38" t="s">
        <v>60</v>
      </c>
      <c r="T24" s="38" t="s">
        <v>60</v>
      </c>
      <c r="U24" s="38" t="s">
        <v>60</v>
      </c>
      <c r="V24" s="38" t="s">
        <v>60</v>
      </c>
      <c r="W24" s="38" t="s">
        <v>60</v>
      </c>
      <c r="X24" s="38" t="s">
        <v>60</v>
      </c>
      <c r="Y24" s="38" t="s">
        <v>60</v>
      </c>
      <c r="Z24" s="38" t="s">
        <v>60</v>
      </c>
      <c r="AA24" s="40" t="s">
        <v>64</v>
      </c>
      <c r="AB24" s="49" t="s">
        <v>196</v>
      </c>
      <c r="AC24" s="49" t="s">
        <v>197</v>
      </c>
      <c r="AD24" s="49" t="s">
        <v>198</v>
      </c>
      <c r="AE24" s="49" t="s">
        <v>199</v>
      </c>
      <c r="AF24" s="49" t="s">
        <v>198</v>
      </c>
      <c r="AG24" s="48" t="s">
        <v>60</v>
      </c>
      <c r="AH24" s="49" t="s">
        <v>199</v>
      </c>
      <c r="AI24" s="48" t="s">
        <v>60</v>
      </c>
      <c r="AJ24" s="48" t="s">
        <v>60</v>
      </c>
      <c r="AK24" s="48" t="s">
        <v>60</v>
      </c>
      <c r="AL24" s="48" t="s">
        <v>200</v>
      </c>
      <c r="AM24" s="48" t="s">
        <v>201</v>
      </c>
      <c r="AN24" s="42" t="s">
        <v>76</v>
      </c>
      <c r="AO24" s="66" t="s">
        <v>60</v>
      </c>
    </row>
    <row r="25" spans="1:41" customFormat="1" ht="50.1" customHeight="1" x14ac:dyDescent="0.25">
      <c r="A25" s="63">
        <f t="shared" si="0"/>
        <v>24</v>
      </c>
      <c r="B25" s="37" t="s">
        <v>97</v>
      </c>
      <c r="C25" s="37" t="s">
        <v>135</v>
      </c>
      <c r="D25" s="38" t="s">
        <v>80</v>
      </c>
      <c r="E25" s="38" t="s">
        <v>202</v>
      </c>
      <c r="F25" s="38" t="s">
        <v>203</v>
      </c>
      <c r="G25" s="50" t="s">
        <v>204</v>
      </c>
      <c r="H25" s="39" t="s">
        <v>60</v>
      </c>
      <c r="I25" s="37" t="s">
        <v>82</v>
      </c>
      <c r="J25" s="38" t="s">
        <v>83</v>
      </c>
      <c r="K25" s="38" t="s">
        <v>167</v>
      </c>
      <c r="L25" s="40" t="s">
        <v>64</v>
      </c>
      <c r="M25" s="38" t="s">
        <v>60</v>
      </c>
      <c r="N25" s="38" t="s">
        <v>60</v>
      </c>
      <c r="O25" s="38" t="s">
        <v>60</v>
      </c>
      <c r="P25" s="38" t="s">
        <v>60</v>
      </c>
      <c r="Q25" s="38" t="s">
        <v>60</v>
      </c>
      <c r="R25" s="38" t="s">
        <v>60</v>
      </c>
      <c r="S25" s="38" t="s">
        <v>60</v>
      </c>
      <c r="T25" s="38" t="s">
        <v>60</v>
      </c>
      <c r="U25" s="38" t="s">
        <v>60</v>
      </c>
      <c r="V25" s="38" t="s">
        <v>60</v>
      </c>
      <c r="W25" s="38" t="s">
        <v>60</v>
      </c>
      <c r="X25" s="38" t="s">
        <v>60</v>
      </c>
      <c r="Y25" s="38" t="s">
        <v>60</v>
      </c>
      <c r="Z25" s="38" t="s">
        <v>60</v>
      </c>
      <c r="AA25" s="40" t="s">
        <v>64</v>
      </c>
      <c r="AB25" s="38" t="s">
        <v>167</v>
      </c>
      <c r="AC25" s="38" t="s">
        <v>167</v>
      </c>
      <c r="AD25" s="38" t="s">
        <v>167</v>
      </c>
      <c r="AE25" s="38" t="s">
        <v>167</v>
      </c>
      <c r="AF25" s="38" t="s">
        <v>167</v>
      </c>
      <c r="AG25" s="37" t="s">
        <v>60</v>
      </c>
      <c r="AH25" s="38" t="s">
        <v>167</v>
      </c>
      <c r="AI25" s="37" t="s">
        <v>60</v>
      </c>
      <c r="AJ25" s="37" t="s">
        <v>60</v>
      </c>
      <c r="AK25" s="37" t="s">
        <v>60</v>
      </c>
      <c r="AL25" s="37" t="s">
        <v>60</v>
      </c>
      <c r="AM25" s="41" t="s">
        <v>60</v>
      </c>
      <c r="AN25" s="42" t="s">
        <v>76</v>
      </c>
      <c r="AO25" s="66" t="s">
        <v>60</v>
      </c>
    </row>
    <row r="26" spans="1:41" customFormat="1" ht="50.1" customHeight="1" x14ac:dyDescent="0.25">
      <c r="A26" s="63">
        <f t="shared" si="0"/>
        <v>25</v>
      </c>
      <c r="B26" s="37" t="s">
        <v>97</v>
      </c>
      <c r="C26" s="37" t="s">
        <v>135</v>
      </c>
      <c r="D26" s="38" t="s">
        <v>136</v>
      </c>
      <c r="E26" s="38" t="s">
        <v>205</v>
      </c>
      <c r="F26" s="38" t="s">
        <v>205</v>
      </c>
      <c r="G26" s="37" t="s">
        <v>206</v>
      </c>
      <c r="H26" s="37" t="s">
        <v>60</v>
      </c>
      <c r="I26" s="37" t="s">
        <v>207</v>
      </c>
      <c r="J26" s="37" t="s">
        <v>60</v>
      </c>
      <c r="K26" s="38" t="s">
        <v>60</v>
      </c>
      <c r="L26" s="40" t="s">
        <v>64</v>
      </c>
      <c r="M26" s="38" t="s">
        <v>60</v>
      </c>
      <c r="N26" s="38" t="s">
        <v>60</v>
      </c>
      <c r="O26" s="38" t="s">
        <v>60</v>
      </c>
      <c r="P26" s="38" t="s">
        <v>60</v>
      </c>
      <c r="Q26" s="38" t="s">
        <v>60</v>
      </c>
      <c r="R26" s="38" t="s">
        <v>60</v>
      </c>
      <c r="S26" s="38" t="s">
        <v>60</v>
      </c>
      <c r="T26" s="38" t="s">
        <v>60</v>
      </c>
      <c r="U26" s="38" t="s">
        <v>60</v>
      </c>
      <c r="V26" s="38" t="s">
        <v>60</v>
      </c>
      <c r="W26" s="38" t="s">
        <v>60</v>
      </c>
      <c r="X26" s="38" t="s">
        <v>60</v>
      </c>
      <c r="Y26" s="38" t="s">
        <v>60</v>
      </c>
      <c r="Z26" s="38" t="s">
        <v>60</v>
      </c>
      <c r="AA26" s="40" t="s">
        <v>64</v>
      </c>
      <c r="AB26" s="38" t="s">
        <v>60</v>
      </c>
      <c r="AC26" s="38" t="s">
        <v>60</v>
      </c>
      <c r="AD26" s="38" t="s">
        <v>60</v>
      </c>
      <c r="AE26" s="38" t="s">
        <v>60</v>
      </c>
      <c r="AF26" s="37" t="s">
        <v>60</v>
      </c>
      <c r="AG26" s="37" t="s">
        <v>60</v>
      </c>
      <c r="AH26" s="37" t="s">
        <v>60</v>
      </c>
      <c r="AI26" s="37" t="s">
        <v>60</v>
      </c>
      <c r="AJ26" s="37" t="s">
        <v>60</v>
      </c>
      <c r="AK26" s="37" t="s">
        <v>60</v>
      </c>
      <c r="AL26" s="37" t="s">
        <v>60</v>
      </c>
      <c r="AM26" s="37" t="s">
        <v>60</v>
      </c>
      <c r="AN26" s="42" t="s">
        <v>76</v>
      </c>
      <c r="AO26" s="66" t="s">
        <v>60</v>
      </c>
    </row>
    <row r="27" spans="1:41" customFormat="1" ht="50.1" customHeight="1" x14ac:dyDescent="0.25">
      <c r="A27" s="63">
        <f t="shared" si="0"/>
        <v>26</v>
      </c>
      <c r="B27" s="37" t="s">
        <v>97</v>
      </c>
      <c r="C27" s="37" t="s">
        <v>135</v>
      </c>
      <c r="D27" s="38" t="s">
        <v>151</v>
      </c>
      <c r="E27" s="38" t="s">
        <v>205</v>
      </c>
      <c r="F27" s="38" t="s">
        <v>205</v>
      </c>
      <c r="G27" s="37" t="s">
        <v>206</v>
      </c>
      <c r="H27" s="37" t="s">
        <v>60</v>
      </c>
      <c r="I27" s="37" t="s">
        <v>207</v>
      </c>
      <c r="J27" s="37" t="s">
        <v>60</v>
      </c>
      <c r="K27" s="38" t="s">
        <v>60</v>
      </c>
      <c r="L27" s="40" t="s">
        <v>64</v>
      </c>
      <c r="M27" s="38" t="s">
        <v>60</v>
      </c>
      <c r="N27" s="38" t="s">
        <v>60</v>
      </c>
      <c r="O27" s="38" t="s">
        <v>60</v>
      </c>
      <c r="P27" s="38" t="s">
        <v>60</v>
      </c>
      <c r="Q27" s="38" t="s">
        <v>60</v>
      </c>
      <c r="R27" s="38" t="s">
        <v>60</v>
      </c>
      <c r="S27" s="38" t="s">
        <v>60</v>
      </c>
      <c r="T27" s="38" t="s">
        <v>60</v>
      </c>
      <c r="U27" s="38" t="s">
        <v>60</v>
      </c>
      <c r="V27" s="38" t="s">
        <v>60</v>
      </c>
      <c r="W27" s="38" t="s">
        <v>60</v>
      </c>
      <c r="X27" s="38" t="s">
        <v>60</v>
      </c>
      <c r="Y27" s="38" t="s">
        <v>60</v>
      </c>
      <c r="Z27" s="38" t="s">
        <v>60</v>
      </c>
      <c r="AA27" s="40" t="s">
        <v>64</v>
      </c>
      <c r="AB27" s="38" t="s">
        <v>60</v>
      </c>
      <c r="AC27" s="38" t="s">
        <v>60</v>
      </c>
      <c r="AD27" s="38" t="s">
        <v>60</v>
      </c>
      <c r="AE27" s="38" t="s">
        <v>60</v>
      </c>
      <c r="AF27" s="37" t="s">
        <v>60</v>
      </c>
      <c r="AG27" s="37" t="s">
        <v>60</v>
      </c>
      <c r="AH27" s="37" t="s">
        <v>60</v>
      </c>
      <c r="AI27" s="37" t="s">
        <v>60</v>
      </c>
      <c r="AJ27" s="37" t="s">
        <v>60</v>
      </c>
      <c r="AK27" s="37" t="s">
        <v>60</v>
      </c>
      <c r="AL27" s="37" t="s">
        <v>60</v>
      </c>
      <c r="AM27" s="37" t="s">
        <v>60</v>
      </c>
      <c r="AN27" s="42" t="s">
        <v>76</v>
      </c>
      <c r="AO27" s="66" t="s">
        <v>60</v>
      </c>
    </row>
    <row r="28" spans="1:41" customFormat="1" ht="50.1" customHeight="1" x14ac:dyDescent="0.25">
      <c r="A28" s="63">
        <f t="shared" si="0"/>
        <v>27</v>
      </c>
      <c r="B28" s="37" t="s">
        <v>97</v>
      </c>
      <c r="C28" s="37" t="s">
        <v>135</v>
      </c>
      <c r="D28" s="38" t="s">
        <v>152</v>
      </c>
      <c r="E28" s="38" t="s">
        <v>205</v>
      </c>
      <c r="F28" s="38" t="s">
        <v>205</v>
      </c>
      <c r="G28" s="37" t="s">
        <v>206</v>
      </c>
      <c r="H28" s="37" t="s">
        <v>60</v>
      </c>
      <c r="I28" s="37" t="s">
        <v>207</v>
      </c>
      <c r="J28" s="37" t="s">
        <v>60</v>
      </c>
      <c r="K28" s="38" t="s">
        <v>60</v>
      </c>
      <c r="L28" s="40" t="s">
        <v>64</v>
      </c>
      <c r="M28" s="38" t="s">
        <v>60</v>
      </c>
      <c r="N28" s="38" t="s">
        <v>60</v>
      </c>
      <c r="O28" s="38" t="s">
        <v>60</v>
      </c>
      <c r="P28" s="38" t="s">
        <v>60</v>
      </c>
      <c r="Q28" s="38" t="s">
        <v>60</v>
      </c>
      <c r="R28" s="38" t="s">
        <v>60</v>
      </c>
      <c r="S28" s="38" t="s">
        <v>60</v>
      </c>
      <c r="T28" s="38" t="s">
        <v>60</v>
      </c>
      <c r="U28" s="38" t="s">
        <v>60</v>
      </c>
      <c r="V28" s="38" t="s">
        <v>60</v>
      </c>
      <c r="W28" s="38" t="s">
        <v>60</v>
      </c>
      <c r="X28" s="38" t="s">
        <v>60</v>
      </c>
      <c r="Y28" s="38" t="s">
        <v>60</v>
      </c>
      <c r="Z28" s="38" t="s">
        <v>60</v>
      </c>
      <c r="AA28" s="40" t="s">
        <v>64</v>
      </c>
      <c r="AB28" s="38" t="s">
        <v>60</v>
      </c>
      <c r="AC28" s="38" t="s">
        <v>60</v>
      </c>
      <c r="AD28" s="38" t="s">
        <v>60</v>
      </c>
      <c r="AE28" s="38" t="s">
        <v>60</v>
      </c>
      <c r="AF28" s="37" t="s">
        <v>60</v>
      </c>
      <c r="AG28" s="37" t="s">
        <v>60</v>
      </c>
      <c r="AH28" s="37" t="s">
        <v>60</v>
      </c>
      <c r="AI28" s="37" t="s">
        <v>60</v>
      </c>
      <c r="AJ28" s="37" t="s">
        <v>60</v>
      </c>
      <c r="AK28" s="37" t="s">
        <v>60</v>
      </c>
      <c r="AL28" s="37" t="s">
        <v>60</v>
      </c>
      <c r="AM28" s="37" t="s">
        <v>60</v>
      </c>
      <c r="AN28" s="42" t="s">
        <v>76</v>
      </c>
      <c r="AO28" s="66" t="s">
        <v>60</v>
      </c>
    </row>
    <row r="29" spans="1:41" customFormat="1" ht="50.1" customHeight="1" x14ac:dyDescent="0.25">
      <c r="A29" s="63">
        <f t="shared" si="0"/>
        <v>28</v>
      </c>
      <c r="B29" s="37" t="s">
        <v>5</v>
      </c>
      <c r="C29" s="37" t="s">
        <v>56</v>
      </c>
      <c r="D29" s="38" t="s">
        <v>80</v>
      </c>
      <c r="E29" s="38" t="s">
        <v>7</v>
      </c>
      <c r="F29" s="38" t="s">
        <v>208</v>
      </c>
      <c r="G29" s="39" t="s">
        <v>60</v>
      </c>
      <c r="H29" s="39" t="s">
        <v>60</v>
      </c>
      <c r="I29" s="37" t="s">
        <v>209</v>
      </c>
      <c r="J29" s="38" t="s">
        <v>83</v>
      </c>
      <c r="K29" s="38" t="s">
        <v>167</v>
      </c>
      <c r="L29" s="40" t="s">
        <v>64</v>
      </c>
      <c r="M29" s="38" t="s">
        <v>60</v>
      </c>
      <c r="N29" s="38" t="s">
        <v>60</v>
      </c>
      <c r="O29" s="38" t="s">
        <v>60</v>
      </c>
      <c r="P29" s="38" t="s">
        <v>60</v>
      </c>
      <c r="Q29" s="38" t="s">
        <v>167</v>
      </c>
      <c r="R29" s="38" t="s">
        <v>60</v>
      </c>
      <c r="S29" s="38" t="s">
        <v>60</v>
      </c>
      <c r="T29" s="38" t="s">
        <v>60</v>
      </c>
      <c r="U29" s="38" t="s">
        <v>60</v>
      </c>
      <c r="V29" s="38" t="s">
        <v>60</v>
      </c>
      <c r="W29" s="38" t="s">
        <v>60</v>
      </c>
      <c r="X29" s="38" t="s">
        <v>60</v>
      </c>
      <c r="Y29" s="38" t="s">
        <v>60</v>
      </c>
      <c r="Z29" s="38" t="s">
        <v>60</v>
      </c>
      <c r="AA29" s="40" t="s">
        <v>64</v>
      </c>
      <c r="AB29" s="38" t="s">
        <v>167</v>
      </c>
      <c r="AC29" s="38" t="s">
        <v>167</v>
      </c>
      <c r="AD29" s="38" t="s">
        <v>167</v>
      </c>
      <c r="AE29" s="38" t="s">
        <v>167</v>
      </c>
      <c r="AF29" s="38" t="s">
        <v>167</v>
      </c>
      <c r="AG29" s="37" t="s">
        <v>60</v>
      </c>
      <c r="AH29" s="38" t="s">
        <v>167</v>
      </c>
      <c r="AI29" s="37" t="s">
        <v>60</v>
      </c>
      <c r="AJ29" s="37" t="s">
        <v>60</v>
      </c>
      <c r="AK29" s="37" t="s">
        <v>60</v>
      </c>
      <c r="AL29" s="37" t="s">
        <v>60</v>
      </c>
      <c r="AM29" s="41" t="s">
        <v>60</v>
      </c>
      <c r="AN29" s="42" t="s">
        <v>76</v>
      </c>
      <c r="AO29" s="67" t="s">
        <v>210</v>
      </c>
    </row>
    <row r="30" spans="1:41" customFormat="1" ht="50.1" customHeight="1" x14ac:dyDescent="0.25">
      <c r="A30" s="63">
        <f t="shared" si="0"/>
        <v>29</v>
      </c>
      <c r="B30" s="37" t="s">
        <v>5</v>
      </c>
      <c r="C30" s="37" t="s">
        <v>56</v>
      </c>
      <c r="D30" s="38" t="s">
        <v>136</v>
      </c>
      <c r="E30" s="38" t="s">
        <v>7</v>
      </c>
      <c r="F30" s="38" t="s">
        <v>211</v>
      </c>
      <c r="G30" s="37" t="s">
        <v>60</v>
      </c>
      <c r="H30" s="43" t="s">
        <v>60</v>
      </c>
      <c r="I30" s="37" t="s">
        <v>60</v>
      </c>
      <c r="J30" s="37" t="s">
        <v>60</v>
      </c>
      <c r="K30" s="38" t="s">
        <v>212</v>
      </c>
      <c r="L30" s="40" t="s">
        <v>64</v>
      </c>
      <c r="M30" s="38" t="s">
        <v>213</v>
      </c>
      <c r="N30" s="38" t="s">
        <v>214</v>
      </c>
      <c r="O30" s="38" t="s">
        <v>60</v>
      </c>
      <c r="P30" s="38" t="s">
        <v>60</v>
      </c>
      <c r="Q30" s="38" t="s">
        <v>60</v>
      </c>
      <c r="R30" s="38" t="s">
        <v>60</v>
      </c>
      <c r="S30" s="38" t="s">
        <v>215</v>
      </c>
      <c r="T30" s="38" t="s">
        <v>60</v>
      </c>
      <c r="U30" s="38" t="s">
        <v>216</v>
      </c>
      <c r="V30" s="38" t="s">
        <v>60</v>
      </c>
      <c r="W30" s="38" t="s">
        <v>60</v>
      </c>
      <c r="X30" s="38" t="s">
        <v>60</v>
      </c>
      <c r="Y30" s="38" t="s">
        <v>67</v>
      </c>
      <c r="Z30" s="38" t="s">
        <v>67</v>
      </c>
      <c r="AA30" s="40" t="s">
        <v>64</v>
      </c>
      <c r="AB30" s="38" t="s">
        <v>217</v>
      </c>
      <c r="AC30" s="38" t="s">
        <v>60</v>
      </c>
      <c r="AD30" s="38" t="s">
        <v>60</v>
      </c>
      <c r="AE30" s="38" t="s">
        <v>60</v>
      </c>
      <c r="AF30" s="38" t="s">
        <v>60</v>
      </c>
      <c r="AG30" s="37" t="s">
        <v>60</v>
      </c>
      <c r="AH30" s="38" t="s">
        <v>60</v>
      </c>
      <c r="AI30" s="37" t="s">
        <v>60</v>
      </c>
      <c r="AJ30" s="37" t="s">
        <v>60</v>
      </c>
      <c r="AK30" s="37" t="s">
        <v>60</v>
      </c>
      <c r="AL30" s="37" t="s">
        <v>60</v>
      </c>
      <c r="AM30" s="37" t="s">
        <v>60</v>
      </c>
      <c r="AN30" s="42" t="s">
        <v>76</v>
      </c>
      <c r="AO30" s="66" t="s">
        <v>218</v>
      </c>
    </row>
    <row r="31" spans="1:41" customFormat="1" ht="50.1" customHeight="1" x14ac:dyDescent="0.25">
      <c r="A31" s="63">
        <f t="shared" si="0"/>
        <v>30</v>
      </c>
      <c r="B31" s="37" t="s">
        <v>5</v>
      </c>
      <c r="C31" s="37" t="s">
        <v>56</v>
      </c>
      <c r="D31" s="38" t="s">
        <v>151</v>
      </c>
      <c r="E31" s="38" t="s">
        <v>7</v>
      </c>
      <c r="F31" s="38" t="s">
        <v>211</v>
      </c>
      <c r="G31" s="37" t="s">
        <v>60</v>
      </c>
      <c r="H31" s="43" t="s">
        <v>60</v>
      </c>
      <c r="I31" s="37" t="s">
        <v>60</v>
      </c>
      <c r="J31" s="37" t="s">
        <v>60</v>
      </c>
      <c r="K31" s="38" t="s">
        <v>212</v>
      </c>
      <c r="L31" s="40" t="s">
        <v>64</v>
      </c>
      <c r="M31" s="38" t="s">
        <v>213</v>
      </c>
      <c r="N31" s="38" t="s">
        <v>214</v>
      </c>
      <c r="O31" s="38" t="s">
        <v>60</v>
      </c>
      <c r="P31" s="38" t="s">
        <v>60</v>
      </c>
      <c r="Q31" s="38" t="s">
        <v>60</v>
      </c>
      <c r="R31" s="38" t="s">
        <v>60</v>
      </c>
      <c r="S31" s="38" t="s">
        <v>215</v>
      </c>
      <c r="T31" s="38" t="s">
        <v>60</v>
      </c>
      <c r="U31" s="38" t="s">
        <v>216</v>
      </c>
      <c r="V31" s="38" t="s">
        <v>60</v>
      </c>
      <c r="W31" s="38" t="s">
        <v>60</v>
      </c>
      <c r="X31" s="38" t="s">
        <v>60</v>
      </c>
      <c r="Y31" s="38" t="s">
        <v>67</v>
      </c>
      <c r="Z31" s="38" t="s">
        <v>67</v>
      </c>
      <c r="AA31" s="40" t="s">
        <v>64</v>
      </c>
      <c r="AB31" s="38" t="s">
        <v>217</v>
      </c>
      <c r="AC31" s="38" t="s">
        <v>60</v>
      </c>
      <c r="AD31" s="38" t="s">
        <v>60</v>
      </c>
      <c r="AE31" s="38" t="s">
        <v>60</v>
      </c>
      <c r="AF31" s="38" t="s">
        <v>60</v>
      </c>
      <c r="AG31" s="37" t="s">
        <v>60</v>
      </c>
      <c r="AH31" s="38" t="s">
        <v>60</v>
      </c>
      <c r="AI31" s="37" t="s">
        <v>60</v>
      </c>
      <c r="AJ31" s="37" t="s">
        <v>60</v>
      </c>
      <c r="AK31" s="37" t="s">
        <v>60</v>
      </c>
      <c r="AL31" s="37" t="s">
        <v>60</v>
      </c>
      <c r="AM31" s="37" t="s">
        <v>60</v>
      </c>
      <c r="AN31" s="42" t="s">
        <v>76</v>
      </c>
      <c r="AO31" s="66" t="s">
        <v>218</v>
      </c>
    </row>
    <row r="32" spans="1:41" customFormat="1" ht="50.1" customHeight="1" x14ac:dyDescent="0.25">
      <c r="A32" s="63">
        <f t="shared" si="0"/>
        <v>31</v>
      </c>
      <c r="B32" s="37" t="s">
        <v>5</v>
      </c>
      <c r="C32" s="37" t="s">
        <v>56</v>
      </c>
      <c r="D32" s="38" t="s">
        <v>152</v>
      </c>
      <c r="E32" s="38" t="s">
        <v>7</v>
      </c>
      <c r="F32" s="38" t="s">
        <v>211</v>
      </c>
      <c r="G32" s="37" t="s">
        <v>60</v>
      </c>
      <c r="H32" s="43" t="s">
        <v>60</v>
      </c>
      <c r="I32" s="37" t="s">
        <v>60</v>
      </c>
      <c r="J32" s="37" t="s">
        <v>60</v>
      </c>
      <c r="K32" s="38" t="s">
        <v>212</v>
      </c>
      <c r="L32" s="40" t="s">
        <v>64</v>
      </c>
      <c r="M32" s="38" t="s">
        <v>213</v>
      </c>
      <c r="N32" s="38" t="s">
        <v>214</v>
      </c>
      <c r="O32" s="38" t="s">
        <v>60</v>
      </c>
      <c r="P32" s="38" t="s">
        <v>60</v>
      </c>
      <c r="Q32" s="38" t="s">
        <v>60</v>
      </c>
      <c r="R32" s="38" t="s">
        <v>60</v>
      </c>
      <c r="S32" s="38" t="s">
        <v>215</v>
      </c>
      <c r="T32" s="38" t="s">
        <v>60</v>
      </c>
      <c r="U32" s="38" t="s">
        <v>216</v>
      </c>
      <c r="V32" s="38" t="s">
        <v>60</v>
      </c>
      <c r="W32" s="38" t="s">
        <v>60</v>
      </c>
      <c r="X32" s="38" t="s">
        <v>60</v>
      </c>
      <c r="Y32" s="38" t="s">
        <v>67</v>
      </c>
      <c r="Z32" s="38" t="s">
        <v>67</v>
      </c>
      <c r="AA32" s="40" t="s">
        <v>64</v>
      </c>
      <c r="AB32" s="38" t="s">
        <v>217</v>
      </c>
      <c r="AC32" s="38" t="s">
        <v>60</v>
      </c>
      <c r="AD32" s="38" t="s">
        <v>60</v>
      </c>
      <c r="AE32" s="38" t="s">
        <v>60</v>
      </c>
      <c r="AF32" s="38" t="s">
        <v>60</v>
      </c>
      <c r="AG32" s="37" t="s">
        <v>60</v>
      </c>
      <c r="AH32" s="38" t="s">
        <v>60</v>
      </c>
      <c r="AI32" s="37" t="s">
        <v>60</v>
      </c>
      <c r="AJ32" s="37" t="s">
        <v>60</v>
      </c>
      <c r="AK32" s="37" t="s">
        <v>60</v>
      </c>
      <c r="AL32" s="37" t="s">
        <v>60</v>
      </c>
      <c r="AM32" s="37" t="s">
        <v>60</v>
      </c>
      <c r="AN32" s="42" t="s">
        <v>76</v>
      </c>
      <c r="AO32" s="66" t="s">
        <v>218</v>
      </c>
    </row>
    <row r="33" spans="1:41" customFormat="1" ht="50.1" customHeight="1" x14ac:dyDescent="0.25">
      <c r="A33" s="63">
        <f t="shared" si="0"/>
        <v>32</v>
      </c>
      <c r="B33" s="37" t="s">
        <v>5</v>
      </c>
      <c r="C33" s="37" t="s">
        <v>56</v>
      </c>
      <c r="D33" s="38" t="s">
        <v>57</v>
      </c>
      <c r="E33" s="38" t="s">
        <v>7</v>
      </c>
      <c r="F33" s="38" t="s">
        <v>219</v>
      </c>
      <c r="G33" s="39" t="s">
        <v>60</v>
      </c>
      <c r="H33" s="39" t="s">
        <v>61</v>
      </c>
      <c r="I33" s="37" t="s">
        <v>220</v>
      </c>
      <c r="J33" s="37" t="s">
        <v>60</v>
      </c>
      <c r="K33" s="38" t="s">
        <v>29</v>
      </c>
      <c r="L33" s="40" t="s">
        <v>64</v>
      </c>
      <c r="M33" s="38" t="s">
        <v>213</v>
      </c>
      <c r="N33" s="38" t="s">
        <v>214</v>
      </c>
      <c r="O33" s="38" t="s">
        <v>60</v>
      </c>
      <c r="P33" s="38" t="s">
        <v>60</v>
      </c>
      <c r="Q33" s="38" t="s">
        <v>60</v>
      </c>
      <c r="R33" s="38" t="s">
        <v>60</v>
      </c>
      <c r="S33" s="38" t="s">
        <v>221</v>
      </c>
      <c r="T33" s="38" t="s">
        <v>60</v>
      </c>
      <c r="U33" s="38" t="s">
        <v>216</v>
      </c>
      <c r="V33" s="38" t="s">
        <v>60</v>
      </c>
      <c r="W33" s="38" t="s">
        <v>60</v>
      </c>
      <c r="X33" s="38" t="s">
        <v>60</v>
      </c>
      <c r="Y33" s="38" t="s">
        <v>67</v>
      </c>
      <c r="Z33" s="38" t="s">
        <v>67</v>
      </c>
      <c r="AA33" s="40" t="s">
        <v>64</v>
      </c>
      <c r="AB33" s="38" t="s">
        <v>222</v>
      </c>
      <c r="AC33" s="38" t="s">
        <v>29</v>
      </c>
      <c r="AD33" s="38" t="s">
        <v>223</v>
      </c>
      <c r="AE33" s="38" t="s">
        <v>224</v>
      </c>
      <c r="AF33" s="38" t="s">
        <v>223</v>
      </c>
      <c r="AG33" s="38" t="s">
        <v>60</v>
      </c>
      <c r="AH33" s="38" t="s">
        <v>224</v>
      </c>
      <c r="AI33" s="37" t="s">
        <v>75</v>
      </c>
      <c r="AJ33" s="37" t="s">
        <v>225</v>
      </c>
      <c r="AK33" s="37" t="s">
        <v>60</v>
      </c>
      <c r="AL33" s="37" t="s">
        <v>226</v>
      </c>
      <c r="AM33" s="41" t="s">
        <v>60</v>
      </c>
      <c r="AN33" s="42" t="s">
        <v>76</v>
      </c>
      <c r="AO33" s="66" t="s">
        <v>227</v>
      </c>
    </row>
    <row r="34" spans="1:41" customFormat="1" ht="50.1" customHeight="1" x14ac:dyDescent="0.25">
      <c r="A34" s="63">
        <f t="shared" ref="A34:A65" si="1">ROW()-1</f>
        <v>33</v>
      </c>
      <c r="B34" s="37" t="s">
        <v>5</v>
      </c>
      <c r="C34" s="37" t="s">
        <v>56</v>
      </c>
      <c r="D34" s="38" t="s">
        <v>78</v>
      </c>
      <c r="E34" s="38" t="s">
        <v>7</v>
      </c>
      <c r="F34" s="38" t="s">
        <v>219</v>
      </c>
      <c r="G34" s="39" t="s">
        <v>60</v>
      </c>
      <c r="H34" s="39" t="s">
        <v>61</v>
      </c>
      <c r="I34" s="37" t="s">
        <v>220</v>
      </c>
      <c r="J34" s="37" t="s">
        <v>60</v>
      </c>
      <c r="K34" s="38" t="s">
        <v>29</v>
      </c>
      <c r="L34" s="40" t="s">
        <v>64</v>
      </c>
      <c r="M34" s="38" t="s">
        <v>213</v>
      </c>
      <c r="N34" s="38" t="s">
        <v>214</v>
      </c>
      <c r="O34" s="38" t="s">
        <v>60</v>
      </c>
      <c r="P34" s="38" t="s">
        <v>60</v>
      </c>
      <c r="Q34" s="38" t="s">
        <v>60</v>
      </c>
      <c r="R34" s="38" t="s">
        <v>60</v>
      </c>
      <c r="S34" s="38" t="s">
        <v>221</v>
      </c>
      <c r="T34" s="38" t="s">
        <v>60</v>
      </c>
      <c r="U34" s="38" t="s">
        <v>216</v>
      </c>
      <c r="V34" s="38" t="s">
        <v>60</v>
      </c>
      <c r="W34" s="38" t="s">
        <v>60</v>
      </c>
      <c r="X34" s="38" t="s">
        <v>60</v>
      </c>
      <c r="Y34" s="38" t="s">
        <v>67</v>
      </c>
      <c r="Z34" s="38" t="s">
        <v>67</v>
      </c>
      <c r="AA34" s="40" t="s">
        <v>64</v>
      </c>
      <c r="AB34" s="38" t="s">
        <v>222</v>
      </c>
      <c r="AC34" s="38" t="s">
        <v>29</v>
      </c>
      <c r="AD34" s="38" t="s">
        <v>223</v>
      </c>
      <c r="AE34" s="38" t="s">
        <v>224</v>
      </c>
      <c r="AF34" s="38" t="s">
        <v>223</v>
      </c>
      <c r="AG34" s="38" t="s">
        <v>60</v>
      </c>
      <c r="AH34" s="38" t="s">
        <v>224</v>
      </c>
      <c r="AI34" s="37" t="s">
        <v>75</v>
      </c>
      <c r="AJ34" s="37" t="s">
        <v>225</v>
      </c>
      <c r="AK34" s="37" t="s">
        <v>60</v>
      </c>
      <c r="AL34" s="37" t="s">
        <v>226</v>
      </c>
      <c r="AM34" s="41" t="s">
        <v>60</v>
      </c>
      <c r="AN34" s="42" t="s">
        <v>76</v>
      </c>
      <c r="AO34" s="66" t="s">
        <v>227</v>
      </c>
    </row>
    <row r="35" spans="1:41" customFormat="1" ht="50.1" customHeight="1" x14ac:dyDescent="0.25">
      <c r="A35" s="63">
        <f t="shared" si="1"/>
        <v>34</v>
      </c>
      <c r="B35" s="37" t="s">
        <v>5</v>
      </c>
      <c r="C35" s="37" t="s">
        <v>56</v>
      </c>
      <c r="D35" s="38" t="s">
        <v>79</v>
      </c>
      <c r="E35" s="38" t="s">
        <v>7</v>
      </c>
      <c r="F35" s="38" t="s">
        <v>219</v>
      </c>
      <c r="G35" s="39" t="s">
        <v>60</v>
      </c>
      <c r="H35" s="39" t="s">
        <v>61</v>
      </c>
      <c r="I35" s="37" t="s">
        <v>220</v>
      </c>
      <c r="J35" s="37" t="s">
        <v>60</v>
      </c>
      <c r="K35" s="38" t="s">
        <v>29</v>
      </c>
      <c r="L35" s="40" t="s">
        <v>64</v>
      </c>
      <c r="M35" s="38" t="s">
        <v>213</v>
      </c>
      <c r="N35" s="38" t="s">
        <v>214</v>
      </c>
      <c r="O35" s="38" t="s">
        <v>60</v>
      </c>
      <c r="P35" s="38" t="s">
        <v>60</v>
      </c>
      <c r="Q35" s="38" t="s">
        <v>60</v>
      </c>
      <c r="R35" s="38" t="s">
        <v>60</v>
      </c>
      <c r="S35" s="38" t="s">
        <v>221</v>
      </c>
      <c r="T35" s="38" t="s">
        <v>60</v>
      </c>
      <c r="U35" s="38" t="s">
        <v>216</v>
      </c>
      <c r="V35" s="38" t="s">
        <v>60</v>
      </c>
      <c r="W35" s="38" t="s">
        <v>60</v>
      </c>
      <c r="X35" s="38" t="s">
        <v>60</v>
      </c>
      <c r="Y35" s="38" t="s">
        <v>67</v>
      </c>
      <c r="Z35" s="38" t="s">
        <v>67</v>
      </c>
      <c r="AA35" s="40" t="s">
        <v>64</v>
      </c>
      <c r="AB35" s="38" t="s">
        <v>222</v>
      </c>
      <c r="AC35" s="38" t="s">
        <v>29</v>
      </c>
      <c r="AD35" s="38" t="s">
        <v>223</v>
      </c>
      <c r="AE35" s="38" t="s">
        <v>224</v>
      </c>
      <c r="AF35" s="38" t="s">
        <v>223</v>
      </c>
      <c r="AG35" s="38" t="s">
        <v>60</v>
      </c>
      <c r="AH35" s="38" t="s">
        <v>224</v>
      </c>
      <c r="AI35" s="37" t="s">
        <v>75</v>
      </c>
      <c r="AJ35" s="37" t="s">
        <v>225</v>
      </c>
      <c r="AK35" s="37" t="s">
        <v>60</v>
      </c>
      <c r="AL35" s="37" t="s">
        <v>226</v>
      </c>
      <c r="AM35" s="41" t="s">
        <v>60</v>
      </c>
      <c r="AN35" s="42" t="s">
        <v>76</v>
      </c>
      <c r="AO35" s="66" t="s">
        <v>227</v>
      </c>
    </row>
    <row r="36" spans="1:41" customFormat="1" ht="50.1" customHeight="1" x14ac:dyDescent="0.25">
      <c r="A36" s="63">
        <f t="shared" si="1"/>
        <v>35</v>
      </c>
      <c r="B36" s="37" t="s">
        <v>5</v>
      </c>
      <c r="C36" s="37" t="s">
        <v>56</v>
      </c>
      <c r="D36" s="38" t="s">
        <v>136</v>
      </c>
      <c r="E36" s="38" t="s">
        <v>7</v>
      </c>
      <c r="F36" s="38" t="s">
        <v>228</v>
      </c>
      <c r="G36" s="37" t="s">
        <v>229</v>
      </c>
      <c r="H36" s="43">
        <v>43455</v>
      </c>
      <c r="I36" s="37" t="s">
        <v>60</v>
      </c>
      <c r="J36" s="37" t="s">
        <v>29</v>
      </c>
      <c r="K36" s="38" t="s">
        <v>230</v>
      </c>
      <c r="L36" s="40" t="s">
        <v>64</v>
      </c>
      <c r="M36" s="38" t="s">
        <v>213</v>
      </c>
      <c r="N36" s="38" t="s">
        <v>214</v>
      </c>
      <c r="O36" s="38" t="s">
        <v>213</v>
      </c>
      <c r="P36" s="38" t="s">
        <v>60</v>
      </c>
      <c r="Q36" s="38" t="s">
        <v>60</v>
      </c>
      <c r="R36" s="38" t="s">
        <v>60</v>
      </c>
      <c r="S36" s="38" t="s">
        <v>231</v>
      </c>
      <c r="T36" s="38" t="s">
        <v>60</v>
      </c>
      <c r="U36" s="38" t="s">
        <v>60</v>
      </c>
      <c r="V36" s="38" t="s">
        <v>60</v>
      </c>
      <c r="W36" s="38" t="s">
        <v>60</v>
      </c>
      <c r="X36" s="38" t="s">
        <v>60</v>
      </c>
      <c r="Y36" s="38" t="s">
        <v>67</v>
      </c>
      <c r="Z36" s="38" t="s">
        <v>67</v>
      </c>
      <c r="AA36" s="40" t="s">
        <v>64</v>
      </c>
      <c r="AB36" s="38" t="s">
        <v>232</v>
      </c>
      <c r="AC36" s="38" t="s">
        <v>233</v>
      </c>
      <c r="AD36" s="38" t="s">
        <v>234</v>
      </c>
      <c r="AE36" s="38" t="s">
        <v>235</v>
      </c>
      <c r="AF36" s="38" t="s">
        <v>236</v>
      </c>
      <c r="AG36" s="37" t="s">
        <v>237</v>
      </c>
      <c r="AH36" s="38" t="s">
        <v>238</v>
      </c>
      <c r="AI36" s="37" t="s">
        <v>60</v>
      </c>
      <c r="AJ36" s="37" t="s">
        <v>60</v>
      </c>
      <c r="AK36" s="37" t="s">
        <v>60</v>
      </c>
      <c r="AL36" s="37" t="s">
        <v>60</v>
      </c>
      <c r="AM36" s="37" t="s">
        <v>60</v>
      </c>
      <c r="AN36" s="42" t="s">
        <v>76</v>
      </c>
      <c r="AO36" s="66" t="s">
        <v>239</v>
      </c>
    </row>
    <row r="37" spans="1:41" customFormat="1" ht="50.1" customHeight="1" x14ac:dyDescent="0.25">
      <c r="A37" s="63">
        <f t="shared" si="1"/>
        <v>36</v>
      </c>
      <c r="B37" s="37" t="s">
        <v>5</v>
      </c>
      <c r="C37" s="37" t="s">
        <v>56</v>
      </c>
      <c r="D37" s="38" t="s">
        <v>151</v>
      </c>
      <c r="E37" s="38" t="s">
        <v>7</v>
      </c>
      <c r="F37" s="38" t="s">
        <v>228</v>
      </c>
      <c r="G37" s="37" t="s">
        <v>229</v>
      </c>
      <c r="H37" s="43">
        <v>43455</v>
      </c>
      <c r="I37" s="37" t="s">
        <v>60</v>
      </c>
      <c r="J37" s="37" t="s">
        <v>29</v>
      </c>
      <c r="K37" s="38" t="s">
        <v>230</v>
      </c>
      <c r="L37" s="40" t="s">
        <v>64</v>
      </c>
      <c r="M37" s="38" t="s">
        <v>213</v>
      </c>
      <c r="N37" s="38" t="s">
        <v>214</v>
      </c>
      <c r="O37" s="38" t="s">
        <v>213</v>
      </c>
      <c r="P37" s="38" t="s">
        <v>60</v>
      </c>
      <c r="Q37" s="38" t="s">
        <v>60</v>
      </c>
      <c r="R37" s="38" t="s">
        <v>60</v>
      </c>
      <c r="S37" s="38" t="s">
        <v>231</v>
      </c>
      <c r="T37" s="38" t="s">
        <v>60</v>
      </c>
      <c r="U37" s="38" t="s">
        <v>60</v>
      </c>
      <c r="V37" s="38" t="s">
        <v>60</v>
      </c>
      <c r="W37" s="38" t="s">
        <v>60</v>
      </c>
      <c r="X37" s="38" t="s">
        <v>60</v>
      </c>
      <c r="Y37" s="38" t="s">
        <v>67</v>
      </c>
      <c r="Z37" s="38" t="s">
        <v>67</v>
      </c>
      <c r="AA37" s="40" t="s">
        <v>64</v>
      </c>
      <c r="AB37" s="38" t="s">
        <v>232</v>
      </c>
      <c r="AC37" s="38" t="s">
        <v>233</v>
      </c>
      <c r="AD37" s="38" t="s">
        <v>234</v>
      </c>
      <c r="AE37" s="38" t="s">
        <v>235</v>
      </c>
      <c r="AF37" s="38" t="s">
        <v>236</v>
      </c>
      <c r="AG37" s="37" t="s">
        <v>237</v>
      </c>
      <c r="AH37" s="38" t="s">
        <v>238</v>
      </c>
      <c r="AI37" s="37" t="s">
        <v>60</v>
      </c>
      <c r="AJ37" s="37" t="s">
        <v>60</v>
      </c>
      <c r="AK37" s="37" t="s">
        <v>60</v>
      </c>
      <c r="AL37" s="37" t="s">
        <v>60</v>
      </c>
      <c r="AM37" s="37" t="s">
        <v>60</v>
      </c>
      <c r="AN37" s="42" t="s">
        <v>76</v>
      </c>
      <c r="AO37" s="66" t="s">
        <v>239</v>
      </c>
    </row>
    <row r="38" spans="1:41" customFormat="1" ht="50.1" customHeight="1" x14ac:dyDescent="0.25">
      <c r="A38" s="63">
        <f t="shared" si="1"/>
        <v>37</v>
      </c>
      <c r="B38" s="37" t="s">
        <v>5</v>
      </c>
      <c r="C38" s="37" t="s">
        <v>56</v>
      </c>
      <c r="D38" s="38" t="s">
        <v>152</v>
      </c>
      <c r="E38" s="38" t="s">
        <v>7</v>
      </c>
      <c r="F38" s="38" t="s">
        <v>228</v>
      </c>
      <c r="G38" s="37" t="s">
        <v>229</v>
      </c>
      <c r="H38" s="43">
        <v>43455</v>
      </c>
      <c r="I38" s="37" t="s">
        <v>60</v>
      </c>
      <c r="J38" s="37" t="s">
        <v>29</v>
      </c>
      <c r="K38" s="38" t="s">
        <v>230</v>
      </c>
      <c r="L38" s="40" t="s">
        <v>64</v>
      </c>
      <c r="M38" s="38" t="s">
        <v>213</v>
      </c>
      <c r="N38" s="38" t="s">
        <v>214</v>
      </c>
      <c r="O38" s="38" t="s">
        <v>213</v>
      </c>
      <c r="P38" s="38" t="s">
        <v>60</v>
      </c>
      <c r="Q38" s="38" t="s">
        <v>60</v>
      </c>
      <c r="R38" s="38" t="s">
        <v>60</v>
      </c>
      <c r="S38" s="38" t="s">
        <v>231</v>
      </c>
      <c r="T38" s="38" t="s">
        <v>60</v>
      </c>
      <c r="U38" s="38" t="s">
        <v>60</v>
      </c>
      <c r="V38" s="38" t="s">
        <v>60</v>
      </c>
      <c r="W38" s="38" t="s">
        <v>60</v>
      </c>
      <c r="X38" s="38" t="s">
        <v>60</v>
      </c>
      <c r="Y38" s="38" t="s">
        <v>67</v>
      </c>
      <c r="Z38" s="38" t="s">
        <v>67</v>
      </c>
      <c r="AA38" s="40" t="s">
        <v>64</v>
      </c>
      <c r="AB38" s="38" t="s">
        <v>232</v>
      </c>
      <c r="AC38" s="38" t="s">
        <v>233</v>
      </c>
      <c r="AD38" s="38" t="s">
        <v>234</v>
      </c>
      <c r="AE38" s="38" t="s">
        <v>235</v>
      </c>
      <c r="AF38" s="38" t="s">
        <v>236</v>
      </c>
      <c r="AG38" s="37" t="s">
        <v>237</v>
      </c>
      <c r="AH38" s="38" t="s">
        <v>238</v>
      </c>
      <c r="AI38" s="37" t="s">
        <v>60</v>
      </c>
      <c r="AJ38" s="37" t="s">
        <v>60</v>
      </c>
      <c r="AK38" s="37" t="s">
        <v>60</v>
      </c>
      <c r="AL38" s="37" t="s">
        <v>60</v>
      </c>
      <c r="AM38" s="37" t="s">
        <v>60</v>
      </c>
      <c r="AN38" s="42" t="s">
        <v>76</v>
      </c>
      <c r="AO38" s="66" t="s">
        <v>239</v>
      </c>
    </row>
    <row r="39" spans="1:41" customFormat="1" ht="50.1" customHeight="1" x14ac:dyDescent="0.25">
      <c r="A39" s="63">
        <f t="shared" si="1"/>
        <v>38</v>
      </c>
      <c r="B39" s="37" t="s">
        <v>5</v>
      </c>
      <c r="C39" s="37" t="s">
        <v>56</v>
      </c>
      <c r="D39" s="38" t="s">
        <v>3</v>
      </c>
      <c r="E39" s="38" t="s">
        <v>7</v>
      </c>
      <c r="F39" s="38" t="s">
        <v>9</v>
      </c>
      <c r="G39" s="37" t="s">
        <v>240</v>
      </c>
      <c r="H39" s="43">
        <v>44377</v>
      </c>
      <c r="I39" s="37" t="s">
        <v>241</v>
      </c>
      <c r="J39" s="38" t="s">
        <v>242</v>
      </c>
      <c r="K39" s="38" t="s">
        <v>243</v>
      </c>
      <c r="L39" s="40" t="s">
        <v>64</v>
      </c>
      <c r="M39" s="38" t="s">
        <v>213</v>
      </c>
      <c r="N39" s="38" t="s">
        <v>214</v>
      </c>
      <c r="O39" s="38" t="s">
        <v>213</v>
      </c>
      <c r="P39" s="38" t="s">
        <v>60</v>
      </c>
      <c r="Q39" s="38" t="s">
        <v>244</v>
      </c>
      <c r="R39" s="38" t="s">
        <v>60</v>
      </c>
      <c r="S39" s="38" t="s">
        <v>231</v>
      </c>
      <c r="T39" s="38" t="s">
        <v>60</v>
      </c>
      <c r="U39" s="38" t="s">
        <v>60</v>
      </c>
      <c r="V39" s="38" t="s">
        <v>60</v>
      </c>
      <c r="W39" s="38" t="s">
        <v>60</v>
      </c>
      <c r="X39" s="38" t="s">
        <v>60</v>
      </c>
      <c r="Y39" s="38" t="s">
        <v>67</v>
      </c>
      <c r="Z39" s="38" t="s">
        <v>67</v>
      </c>
      <c r="AA39" s="40" t="s">
        <v>64</v>
      </c>
      <c r="AB39" s="38" t="s">
        <v>245</v>
      </c>
      <c r="AC39" s="38" t="s">
        <v>246</v>
      </c>
      <c r="AD39" s="38" t="s">
        <v>247</v>
      </c>
      <c r="AE39" s="38" t="s">
        <v>248</v>
      </c>
      <c r="AF39" s="38" t="s">
        <v>93</v>
      </c>
      <c r="AG39" s="37" t="s">
        <v>94</v>
      </c>
      <c r="AH39" s="38" t="s">
        <v>249</v>
      </c>
      <c r="AI39" s="37" t="s">
        <v>60</v>
      </c>
      <c r="AJ39" s="37" t="s">
        <v>60</v>
      </c>
      <c r="AK39" s="37" t="s">
        <v>60</v>
      </c>
      <c r="AL39" s="37" t="s">
        <v>250</v>
      </c>
      <c r="AM39" s="37" t="s">
        <v>60</v>
      </c>
      <c r="AN39" s="42" t="s">
        <v>76</v>
      </c>
      <c r="AO39" s="66" t="s">
        <v>251</v>
      </c>
    </row>
    <row r="40" spans="1:41" customFormat="1" ht="50.1" customHeight="1" x14ac:dyDescent="0.25">
      <c r="A40" s="63">
        <f t="shared" si="1"/>
        <v>39</v>
      </c>
      <c r="B40" s="37" t="s">
        <v>5</v>
      </c>
      <c r="C40" s="37" t="s">
        <v>56</v>
      </c>
      <c r="D40" s="38" t="s">
        <v>3</v>
      </c>
      <c r="E40" s="38" t="s">
        <v>7</v>
      </c>
      <c r="F40" s="38" t="s">
        <v>252</v>
      </c>
      <c r="G40" s="37" t="s">
        <v>253</v>
      </c>
      <c r="H40" s="43" t="s">
        <v>60</v>
      </c>
      <c r="I40" s="37" t="s">
        <v>60</v>
      </c>
      <c r="J40" s="37" t="s">
        <v>60</v>
      </c>
      <c r="K40" s="38" t="s">
        <v>254</v>
      </c>
      <c r="L40" s="40" t="s">
        <v>64</v>
      </c>
      <c r="M40" s="38" t="s">
        <v>213</v>
      </c>
      <c r="N40" s="38" t="s">
        <v>214</v>
      </c>
      <c r="O40" s="38" t="s">
        <v>213</v>
      </c>
      <c r="P40" s="38" t="s">
        <v>60</v>
      </c>
      <c r="Q40" s="38" t="s">
        <v>244</v>
      </c>
      <c r="R40" s="38" t="s">
        <v>60</v>
      </c>
      <c r="S40" s="38" t="s">
        <v>231</v>
      </c>
      <c r="T40" s="38" t="s">
        <v>60</v>
      </c>
      <c r="U40" s="38" t="s">
        <v>60</v>
      </c>
      <c r="V40" s="38" t="s">
        <v>60</v>
      </c>
      <c r="W40" s="38" t="s">
        <v>60</v>
      </c>
      <c r="X40" s="38" t="s">
        <v>60</v>
      </c>
      <c r="Y40" s="38" t="s">
        <v>67</v>
      </c>
      <c r="Z40" s="38" t="s">
        <v>67</v>
      </c>
      <c r="AA40" s="40" t="s">
        <v>64</v>
      </c>
      <c r="AB40" s="38" t="s">
        <v>60</v>
      </c>
      <c r="AC40" s="38" t="s">
        <v>60</v>
      </c>
      <c r="AD40" s="38" t="s">
        <v>60</v>
      </c>
      <c r="AE40" s="38" t="s">
        <v>60</v>
      </c>
      <c r="AF40" s="38" t="s">
        <v>93</v>
      </c>
      <c r="AG40" s="37" t="s">
        <v>94</v>
      </c>
      <c r="AH40" s="38" t="s">
        <v>249</v>
      </c>
      <c r="AI40" s="37" t="s">
        <v>60</v>
      </c>
      <c r="AJ40" s="37" t="s">
        <v>60</v>
      </c>
      <c r="AK40" s="37" t="s">
        <v>60</v>
      </c>
      <c r="AL40" s="37" t="s">
        <v>60</v>
      </c>
      <c r="AM40" s="37" t="s">
        <v>60</v>
      </c>
      <c r="AN40" s="42" t="s">
        <v>76</v>
      </c>
      <c r="AO40" s="66" t="s">
        <v>251</v>
      </c>
    </row>
    <row r="41" spans="1:41" customFormat="1" ht="50.1" customHeight="1" x14ac:dyDescent="0.25">
      <c r="A41" s="63">
        <f t="shared" si="1"/>
        <v>40</v>
      </c>
      <c r="B41" s="37" t="s">
        <v>5</v>
      </c>
      <c r="C41" s="37" t="s">
        <v>56</v>
      </c>
      <c r="D41" s="38" t="s">
        <v>255</v>
      </c>
      <c r="E41" s="38" t="s">
        <v>256</v>
      </c>
      <c r="F41" s="38" t="s">
        <v>257</v>
      </c>
      <c r="G41" s="37" t="s">
        <v>60</v>
      </c>
      <c r="H41" s="37" t="s">
        <v>258</v>
      </c>
      <c r="I41" s="37" t="s">
        <v>259</v>
      </c>
      <c r="J41" s="38" t="s">
        <v>260</v>
      </c>
      <c r="K41" s="51" t="s">
        <v>261</v>
      </c>
      <c r="L41" s="40" t="s">
        <v>64</v>
      </c>
      <c r="M41" s="38" t="s">
        <v>262</v>
      </c>
      <c r="N41" s="38" t="s">
        <v>214</v>
      </c>
      <c r="O41" s="38" t="s">
        <v>213</v>
      </c>
      <c r="P41" s="38" t="s">
        <v>60</v>
      </c>
      <c r="Q41" s="38" t="s">
        <v>263</v>
      </c>
      <c r="R41" s="38" t="s">
        <v>60</v>
      </c>
      <c r="S41" s="38" t="s">
        <v>60</v>
      </c>
      <c r="T41" s="38" t="s">
        <v>264</v>
      </c>
      <c r="U41" s="38" t="s">
        <v>60</v>
      </c>
      <c r="V41" s="38" t="s">
        <v>60</v>
      </c>
      <c r="W41" s="38" t="s">
        <v>60</v>
      </c>
      <c r="X41" s="38" t="s">
        <v>60</v>
      </c>
      <c r="Y41" s="38" t="s">
        <v>67</v>
      </c>
      <c r="Z41" s="38" t="s">
        <v>67</v>
      </c>
      <c r="AA41" s="40" t="s">
        <v>64</v>
      </c>
      <c r="AB41" s="38" t="s">
        <v>265</v>
      </c>
      <c r="AC41" s="38" t="s">
        <v>266</v>
      </c>
      <c r="AD41" s="38" t="s">
        <v>267</v>
      </c>
      <c r="AE41" s="38" t="s">
        <v>268</v>
      </c>
      <c r="AF41" s="38" t="s">
        <v>267</v>
      </c>
      <c r="AG41" s="37" t="s">
        <v>60</v>
      </c>
      <c r="AH41" s="38" t="s">
        <v>268</v>
      </c>
      <c r="AI41" s="37" t="s">
        <v>269</v>
      </c>
      <c r="AJ41" s="37" t="s">
        <v>270</v>
      </c>
      <c r="AK41" s="37" t="s">
        <v>271</v>
      </c>
      <c r="AL41" s="37" t="s">
        <v>60</v>
      </c>
      <c r="AM41" s="37" t="s">
        <v>272</v>
      </c>
      <c r="AN41" s="42" t="s">
        <v>76</v>
      </c>
      <c r="AO41" s="66" t="s">
        <v>273</v>
      </c>
    </row>
    <row r="42" spans="1:41" customFormat="1" ht="50.1" customHeight="1" x14ac:dyDescent="0.25">
      <c r="A42" s="63">
        <f t="shared" si="1"/>
        <v>41</v>
      </c>
      <c r="B42" s="37" t="s">
        <v>5</v>
      </c>
      <c r="C42" s="37" t="s">
        <v>56</v>
      </c>
      <c r="D42" s="38" t="s">
        <v>152</v>
      </c>
      <c r="E42" s="38" t="s">
        <v>256</v>
      </c>
      <c r="F42" s="38" t="s">
        <v>257</v>
      </c>
      <c r="G42" s="37" t="s">
        <v>60</v>
      </c>
      <c r="H42" s="37" t="s">
        <v>258</v>
      </c>
      <c r="I42" s="37" t="s">
        <v>259</v>
      </c>
      <c r="J42" s="38" t="s">
        <v>260</v>
      </c>
      <c r="K42" s="51" t="s">
        <v>261</v>
      </c>
      <c r="L42" s="40" t="s">
        <v>64</v>
      </c>
      <c r="M42" s="38" t="s">
        <v>262</v>
      </c>
      <c r="N42" s="38" t="s">
        <v>214</v>
      </c>
      <c r="O42" s="38" t="s">
        <v>213</v>
      </c>
      <c r="P42" s="38" t="s">
        <v>60</v>
      </c>
      <c r="Q42" s="38" t="s">
        <v>263</v>
      </c>
      <c r="R42" s="38" t="s">
        <v>60</v>
      </c>
      <c r="S42" s="38" t="s">
        <v>60</v>
      </c>
      <c r="T42" s="38" t="s">
        <v>264</v>
      </c>
      <c r="U42" s="38" t="s">
        <v>60</v>
      </c>
      <c r="V42" s="38" t="s">
        <v>60</v>
      </c>
      <c r="W42" s="38" t="s">
        <v>60</v>
      </c>
      <c r="X42" s="38" t="s">
        <v>60</v>
      </c>
      <c r="Y42" s="38" t="s">
        <v>67</v>
      </c>
      <c r="Z42" s="38" t="s">
        <v>67</v>
      </c>
      <c r="AA42" s="40" t="s">
        <v>64</v>
      </c>
      <c r="AB42" s="38" t="s">
        <v>265</v>
      </c>
      <c r="AC42" s="38" t="s">
        <v>266</v>
      </c>
      <c r="AD42" s="38" t="s">
        <v>267</v>
      </c>
      <c r="AE42" s="38" t="s">
        <v>268</v>
      </c>
      <c r="AF42" s="38" t="s">
        <v>267</v>
      </c>
      <c r="AG42" s="37" t="s">
        <v>60</v>
      </c>
      <c r="AH42" s="38" t="s">
        <v>268</v>
      </c>
      <c r="AI42" s="37" t="s">
        <v>269</v>
      </c>
      <c r="AJ42" s="37" t="s">
        <v>270</v>
      </c>
      <c r="AK42" s="37" t="s">
        <v>271</v>
      </c>
      <c r="AL42" s="37" t="s">
        <v>60</v>
      </c>
      <c r="AM42" s="37" t="s">
        <v>272</v>
      </c>
      <c r="AN42" s="42" t="s">
        <v>76</v>
      </c>
      <c r="AO42" s="66" t="s">
        <v>273</v>
      </c>
    </row>
    <row r="43" spans="1:41" customFormat="1" ht="50.1" customHeight="1" x14ac:dyDescent="0.25">
      <c r="A43" s="63">
        <f t="shared" si="1"/>
        <v>42</v>
      </c>
      <c r="B43" s="37" t="s">
        <v>5</v>
      </c>
      <c r="C43" s="37" t="s">
        <v>56</v>
      </c>
      <c r="D43" s="38" t="s">
        <v>255</v>
      </c>
      <c r="E43" s="38" t="s">
        <v>256</v>
      </c>
      <c r="F43" s="38" t="s">
        <v>274</v>
      </c>
      <c r="G43" s="37" t="s">
        <v>60</v>
      </c>
      <c r="H43" s="37" t="s">
        <v>60</v>
      </c>
      <c r="I43" s="37" t="s">
        <v>60</v>
      </c>
      <c r="J43" s="37" t="s">
        <v>60</v>
      </c>
      <c r="K43" s="51" t="s">
        <v>275</v>
      </c>
      <c r="L43" s="40" t="s">
        <v>64</v>
      </c>
      <c r="M43" s="38" t="s">
        <v>262</v>
      </c>
      <c r="N43" s="38" t="s">
        <v>214</v>
      </c>
      <c r="O43" s="38" t="s">
        <v>213</v>
      </c>
      <c r="P43" s="38" t="s">
        <v>60</v>
      </c>
      <c r="Q43" s="38" t="s">
        <v>263</v>
      </c>
      <c r="R43" s="38" t="s">
        <v>60</v>
      </c>
      <c r="S43" s="38" t="s">
        <v>60</v>
      </c>
      <c r="T43" s="38" t="s">
        <v>264</v>
      </c>
      <c r="U43" s="38" t="s">
        <v>60</v>
      </c>
      <c r="V43" s="38" t="s">
        <v>60</v>
      </c>
      <c r="W43" s="38" t="s">
        <v>60</v>
      </c>
      <c r="X43" s="38" t="s">
        <v>60</v>
      </c>
      <c r="Y43" s="38" t="s">
        <v>67</v>
      </c>
      <c r="Z43" s="38" t="s">
        <v>67</v>
      </c>
      <c r="AA43" s="40" t="s">
        <v>64</v>
      </c>
      <c r="AB43" s="38" t="s">
        <v>276</v>
      </c>
      <c r="AC43" s="38" t="s">
        <v>60</v>
      </c>
      <c r="AD43" s="38" t="s">
        <v>277</v>
      </c>
      <c r="AE43" s="38" t="s">
        <v>278</v>
      </c>
      <c r="AF43" s="38" t="s">
        <v>277</v>
      </c>
      <c r="AG43" s="37" t="s">
        <v>60</v>
      </c>
      <c r="AH43" s="38" t="s">
        <v>278</v>
      </c>
      <c r="AI43" s="37" t="s">
        <v>60</v>
      </c>
      <c r="AJ43" s="37" t="s">
        <v>60</v>
      </c>
      <c r="AK43" s="37" t="s">
        <v>60</v>
      </c>
      <c r="AL43" s="37" t="s">
        <v>279</v>
      </c>
      <c r="AM43" s="37" t="s">
        <v>60</v>
      </c>
      <c r="AN43" s="42" t="s">
        <v>76</v>
      </c>
      <c r="AO43" s="66" t="s">
        <v>273</v>
      </c>
    </row>
    <row r="44" spans="1:41" customFormat="1" ht="50.1" customHeight="1" x14ac:dyDescent="0.25">
      <c r="A44" s="63">
        <f t="shared" si="1"/>
        <v>43</v>
      </c>
      <c r="B44" s="37" t="s">
        <v>5</v>
      </c>
      <c r="C44" s="37" t="s">
        <v>56</v>
      </c>
      <c r="D44" s="38" t="s">
        <v>152</v>
      </c>
      <c r="E44" s="38" t="s">
        <v>256</v>
      </c>
      <c r="F44" s="38" t="s">
        <v>274</v>
      </c>
      <c r="G44" s="37" t="s">
        <v>60</v>
      </c>
      <c r="H44" s="37" t="s">
        <v>60</v>
      </c>
      <c r="I44" s="37" t="s">
        <v>60</v>
      </c>
      <c r="J44" s="37" t="s">
        <v>60</v>
      </c>
      <c r="K44" s="51" t="s">
        <v>275</v>
      </c>
      <c r="L44" s="40" t="s">
        <v>64</v>
      </c>
      <c r="M44" s="38" t="s">
        <v>262</v>
      </c>
      <c r="N44" s="38" t="s">
        <v>214</v>
      </c>
      <c r="O44" s="38" t="s">
        <v>213</v>
      </c>
      <c r="P44" s="38" t="s">
        <v>60</v>
      </c>
      <c r="Q44" s="38" t="s">
        <v>263</v>
      </c>
      <c r="R44" s="38" t="s">
        <v>60</v>
      </c>
      <c r="S44" s="38" t="s">
        <v>60</v>
      </c>
      <c r="T44" s="38" t="s">
        <v>264</v>
      </c>
      <c r="U44" s="38" t="s">
        <v>60</v>
      </c>
      <c r="V44" s="38" t="s">
        <v>60</v>
      </c>
      <c r="W44" s="38" t="s">
        <v>60</v>
      </c>
      <c r="X44" s="38" t="s">
        <v>60</v>
      </c>
      <c r="Y44" s="38" t="s">
        <v>67</v>
      </c>
      <c r="Z44" s="38" t="s">
        <v>67</v>
      </c>
      <c r="AA44" s="40" t="s">
        <v>64</v>
      </c>
      <c r="AB44" s="38" t="s">
        <v>276</v>
      </c>
      <c r="AC44" s="38" t="s">
        <v>60</v>
      </c>
      <c r="AD44" s="38" t="s">
        <v>277</v>
      </c>
      <c r="AE44" s="38" t="s">
        <v>278</v>
      </c>
      <c r="AF44" s="38" t="s">
        <v>277</v>
      </c>
      <c r="AG44" s="37" t="s">
        <v>60</v>
      </c>
      <c r="AH44" s="38" t="s">
        <v>278</v>
      </c>
      <c r="AI44" s="37" t="s">
        <v>60</v>
      </c>
      <c r="AJ44" s="37" t="s">
        <v>60</v>
      </c>
      <c r="AK44" s="37" t="s">
        <v>60</v>
      </c>
      <c r="AL44" s="37" t="s">
        <v>279</v>
      </c>
      <c r="AM44" s="37" t="s">
        <v>60</v>
      </c>
      <c r="AN44" s="42" t="s">
        <v>76</v>
      </c>
      <c r="AO44" s="66" t="s">
        <v>273</v>
      </c>
    </row>
    <row r="45" spans="1:41" customFormat="1" ht="50.1" customHeight="1" x14ac:dyDescent="0.25">
      <c r="A45" s="63">
        <f t="shared" si="1"/>
        <v>44</v>
      </c>
      <c r="B45" s="37" t="s">
        <v>5</v>
      </c>
      <c r="C45" s="37" t="s">
        <v>56</v>
      </c>
      <c r="D45" s="38" t="s">
        <v>98</v>
      </c>
      <c r="E45" s="38" t="s">
        <v>7</v>
      </c>
      <c r="F45" s="38" t="s">
        <v>280</v>
      </c>
      <c r="G45" s="39" t="s">
        <v>60</v>
      </c>
      <c r="H45" s="39" t="s">
        <v>102</v>
      </c>
      <c r="I45" s="37" t="s">
        <v>60</v>
      </c>
      <c r="J45" s="37" t="s">
        <v>60</v>
      </c>
      <c r="K45" s="38" t="s">
        <v>281</v>
      </c>
      <c r="L45" s="40" t="s">
        <v>64</v>
      </c>
      <c r="M45" s="38" t="s">
        <v>65</v>
      </c>
      <c r="N45" s="38" t="s">
        <v>60</v>
      </c>
      <c r="O45" s="38" t="s">
        <v>60</v>
      </c>
      <c r="P45" s="38" t="s">
        <v>60</v>
      </c>
      <c r="Q45" s="38" t="s">
        <v>282</v>
      </c>
      <c r="R45" s="38" t="s">
        <v>60</v>
      </c>
      <c r="S45" s="38" t="s">
        <v>66</v>
      </c>
      <c r="T45" s="38" t="s">
        <v>60</v>
      </c>
      <c r="U45" s="38" t="s">
        <v>67</v>
      </c>
      <c r="V45" s="38" t="s">
        <v>60</v>
      </c>
      <c r="W45" s="38" t="s">
        <v>60</v>
      </c>
      <c r="X45" s="38" t="s">
        <v>60</v>
      </c>
      <c r="Y45" s="38" t="s">
        <v>283</v>
      </c>
      <c r="Z45" s="38" t="s">
        <v>284</v>
      </c>
      <c r="AA45" s="40" t="s">
        <v>64</v>
      </c>
      <c r="AB45" s="38" t="s">
        <v>285</v>
      </c>
      <c r="AC45" s="38" t="s">
        <v>286</v>
      </c>
      <c r="AD45" s="38" t="s">
        <v>287</v>
      </c>
      <c r="AE45" s="38" t="s">
        <v>288</v>
      </c>
      <c r="AF45" s="38" t="s">
        <v>287</v>
      </c>
      <c r="AG45" s="37" t="s">
        <v>60</v>
      </c>
      <c r="AH45" s="38" t="s">
        <v>288</v>
      </c>
      <c r="AI45" s="37" t="s">
        <v>60</v>
      </c>
      <c r="AJ45" s="37" t="s">
        <v>289</v>
      </c>
      <c r="AK45" s="37" t="s">
        <v>290</v>
      </c>
      <c r="AL45" s="37" t="s">
        <v>291</v>
      </c>
      <c r="AM45" s="41" t="s">
        <v>60</v>
      </c>
      <c r="AN45" s="42" t="s">
        <v>76</v>
      </c>
      <c r="AO45" s="66" t="s">
        <v>292</v>
      </c>
    </row>
    <row r="46" spans="1:41" customFormat="1" ht="50.1" customHeight="1" x14ac:dyDescent="0.25">
      <c r="A46" s="63">
        <f t="shared" si="1"/>
        <v>45</v>
      </c>
      <c r="B46" s="37" t="s">
        <v>5</v>
      </c>
      <c r="C46" s="37" t="s">
        <v>56</v>
      </c>
      <c r="D46" s="38" t="s">
        <v>255</v>
      </c>
      <c r="E46" s="38" t="s">
        <v>7</v>
      </c>
      <c r="F46" s="38" t="s">
        <v>293</v>
      </c>
      <c r="G46" s="37" t="s">
        <v>60</v>
      </c>
      <c r="H46" s="37" t="s">
        <v>60</v>
      </c>
      <c r="I46" s="37" t="s">
        <v>60</v>
      </c>
      <c r="J46" s="37" t="s">
        <v>60</v>
      </c>
      <c r="K46" s="38" t="s">
        <v>60</v>
      </c>
      <c r="L46" s="40" t="s">
        <v>64</v>
      </c>
      <c r="M46" s="38" t="s">
        <v>60</v>
      </c>
      <c r="N46" s="38" t="s">
        <v>60</v>
      </c>
      <c r="O46" s="38" t="s">
        <v>60</v>
      </c>
      <c r="P46" s="38" t="s">
        <v>60</v>
      </c>
      <c r="Q46" s="38" t="s">
        <v>60</v>
      </c>
      <c r="R46" s="38" t="s">
        <v>60</v>
      </c>
      <c r="S46" s="38" t="s">
        <v>60</v>
      </c>
      <c r="T46" s="38" t="s">
        <v>60</v>
      </c>
      <c r="U46" s="38" t="s">
        <v>60</v>
      </c>
      <c r="V46" s="38" t="s">
        <v>60</v>
      </c>
      <c r="W46" s="38" t="s">
        <v>60</v>
      </c>
      <c r="X46" s="38" t="s">
        <v>60</v>
      </c>
      <c r="Y46" s="38" t="s">
        <v>60</v>
      </c>
      <c r="Z46" s="38" t="s">
        <v>60</v>
      </c>
      <c r="AA46" s="40" t="s">
        <v>64</v>
      </c>
      <c r="AB46" s="38" t="s">
        <v>60</v>
      </c>
      <c r="AC46" s="38" t="s">
        <v>60</v>
      </c>
      <c r="AD46" s="38" t="s">
        <v>294</v>
      </c>
      <c r="AE46" s="38" t="s">
        <v>60</v>
      </c>
      <c r="AF46" s="38" t="s">
        <v>294</v>
      </c>
      <c r="AG46" s="37" t="s">
        <v>60</v>
      </c>
      <c r="AH46" s="38" t="s">
        <v>60</v>
      </c>
      <c r="AI46" s="37" t="s">
        <v>60</v>
      </c>
      <c r="AJ46" s="37" t="s">
        <v>295</v>
      </c>
      <c r="AK46" s="37" t="s">
        <v>60</v>
      </c>
      <c r="AL46" s="37" t="s">
        <v>60</v>
      </c>
      <c r="AM46" s="37" t="s">
        <v>60</v>
      </c>
      <c r="AN46" s="42" t="s">
        <v>76</v>
      </c>
      <c r="AO46" s="67" t="s">
        <v>60</v>
      </c>
    </row>
    <row r="47" spans="1:41" customFormat="1" ht="50.1" customHeight="1" x14ac:dyDescent="0.25">
      <c r="A47" s="63">
        <f t="shared" si="1"/>
        <v>46</v>
      </c>
      <c r="B47" s="37" t="s">
        <v>5</v>
      </c>
      <c r="C47" s="37" t="s">
        <v>56</v>
      </c>
      <c r="D47" s="38" t="s">
        <v>152</v>
      </c>
      <c r="E47" s="38" t="s">
        <v>7</v>
      </c>
      <c r="F47" s="38" t="s">
        <v>293</v>
      </c>
      <c r="G47" s="37" t="s">
        <v>60</v>
      </c>
      <c r="H47" s="37" t="s">
        <v>60</v>
      </c>
      <c r="I47" s="37" t="s">
        <v>60</v>
      </c>
      <c r="J47" s="37" t="s">
        <v>60</v>
      </c>
      <c r="K47" s="38" t="s">
        <v>60</v>
      </c>
      <c r="L47" s="40" t="s">
        <v>64</v>
      </c>
      <c r="M47" s="38" t="s">
        <v>60</v>
      </c>
      <c r="N47" s="38" t="s">
        <v>60</v>
      </c>
      <c r="O47" s="38" t="s">
        <v>60</v>
      </c>
      <c r="P47" s="38" t="s">
        <v>60</v>
      </c>
      <c r="Q47" s="38" t="s">
        <v>60</v>
      </c>
      <c r="R47" s="38" t="s">
        <v>60</v>
      </c>
      <c r="S47" s="38" t="s">
        <v>60</v>
      </c>
      <c r="T47" s="38" t="s">
        <v>60</v>
      </c>
      <c r="U47" s="38" t="s">
        <v>60</v>
      </c>
      <c r="V47" s="38" t="s">
        <v>60</v>
      </c>
      <c r="W47" s="38" t="s">
        <v>60</v>
      </c>
      <c r="X47" s="38" t="s">
        <v>60</v>
      </c>
      <c r="Y47" s="38" t="s">
        <v>60</v>
      </c>
      <c r="Z47" s="38" t="s">
        <v>60</v>
      </c>
      <c r="AA47" s="40" t="s">
        <v>64</v>
      </c>
      <c r="AB47" s="38" t="s">
        <v>60</v>
      </c>
      <c r="AC47" s="38" t="s">
        <v>60</v>
      </c>
      <c r="AD47" s="38" t="s">
        <v>294</v>
      </c>
      <c r="AE47" s="38" t="s">
        <v>60</v>
      </c>
      <c r="AF47" s="38" t="s">
        <v>294</v>
      </c>
      <c r="AG47" s="37" t="s">
        <v>60</v>
      </c>
      <c r="AH47" s="38" t="s">
        <v>60</v>
      </c>
      <c r="AI47" s="37" t="s">
        <v>60</v>
      </c>
      <c r="AJ47" s="37" t="s">
        <v>295</v>
      </c>
      <c r="AK47" s="37" t="s">
        <v>60</v>
      </c>
      <c r="AL47" s="37" t="s">
        <v>60</v>
      </c>
      <c r="AM47" s="37" t="s">
        <v>60</v>
      </c>
      <c r="AN47" s="42" t="s">
        <v>76</v>
      </c>
      <c r="AO47" s="67" t="s">
        <v>60</v>
      </c>
    </row>
    <row r="48" spans="1:41" customFormat="1" ht="50.1" customHeight="1" x14ac:dyDescent="0.25">
      <c r="A48" s="63">
        <f t="shared" si="1"/>
        <v>47</v>
      </c>
      <c r="B48" s="37" t="s">
        <v>5</v>
      </c>
      <c r="C48" s="37" t="s">
        <v>56</v>
      </c>
      <c r="D48" s="38" t="s">
        <v>255</v>
      </c>
      <c r="E48" s="38" t="s">
        <v>7</v>
      </c>
      <c r="F48" s="38" t="s">
        <v>296</v>
      </c>
      <c r="G48" s="37" t="s">
        <v>60</v>
      </c>
      <c r="H48" s="37" t="s">
        <v>60</v>
      </c>
      <c r="I48" s="37" t="s">
        <v>60</v>
      </c>
      <c r="J48" s="37" t="s">
        <v>60</v>
      </c>
      <c r="K48" s="51" t="s">
        <v>297</v>
      </c>
      <c r="L48" s="40" t="s">
        <v>64</v>
      </c>
      <c r="M48" s="38" t="s">
        <v>213</v>
      </c>
      <c r="N48" s="38" t="s">
        <v>298</v>
      </c>
      <c r="O48" s="38" t="s">
        <v>60</v>
      </c>
      <c r="P48" s="38" t="s">
        <v>60</v>
      </c>
      <c r="Q48" s="38" t="s">
        <v>60</v>
      </c>
      <c r="R48" s="38" t="s">
        <v>60</v>
      </c>
      <c r="S48" s="38" t="s">
        <v>60</v>
      </c>
      <c r="T48" s="38" t="s">
        <v>60</v>
      </c>
      <c r="U48" s="38" t="s">
        <v>60</v>
      </c>
      <c r="V48" s="38" t="s">
        <v>60</v>
      </c>
      <c r="W48" s="38" t="s">
        <v>60</v>
      </c>
      <c r="X48" s="38" t="s">
        <v>60</v>
      </c>
      <c r="Y48" s="38" t="s">
        <v>67</v>
      </c>
      <c r="Z48" s="38" t="s">
        <v>67</v>
      </c>
      <c r="AA48" s="40" t="s">
        <v>64</v>
      </c>
      <c r="AB48" s="38" t="s">
        <v>299</v>
      </c>
      <c r="AC48" s="38" t="s">
        <v>300</v>
      </c>
      <c r="AD48" s="38" t="s">
        <v>301</v>
      </c>
      <c r="AE48" s="38" t="s">
        <v>302</v>
      </c>
      <c r="AF48" s="38" t="s">
        <v>301</v>
      </c>
      <c r="AG48" s="37" t="s">
        <v>60</v>
      </c>
      <c r="AH48" s="38" t="s">
        <v>302</v>
      </c>
      <c r="AI48" s="37" t="s">
        <v>60</v>
      </c>
      <c r="AJ48" s="37" t="s">
        <v>303</v>
      </c>
      <c r="AK48" s="37" t="s">
        <v>60</v>
      </c>
      <c r="AL48" s="37" t="s">
        <v>60</v>
      </c>
      <c r="AM48" s="37" t="s">
        <v>60</v>
      </c>
      <c r="AN48" s="42" t="s">
        <v>76</v>
      </c>
      <c r="AO48" s="66" t="s">
        <v>304</v>
      </c>
    </row>
    <row r="49" spans="1:41" customFormat="1" ht="50.1" customHeight="1" x14ac:dyDescent="0.25">
      <c r="A49" s="63">
        <f t="shared" si="1"/>
        <v>48</v>
      </c>
      <c r="B49" s="37" t="s">
        <v>5</v>
      </c>
      <c r="C49" s="37" t="s">
        <v>56</v>
      </c>
      <c r="D49" s="38" t="s">
        <v>152</v>
      </c>
      <c r="E49" s="38" t="s">
        <v>7</v>
      </c>
      <c r="F49" s="38" t="s">
        <v>296</v>
      </c>
      <c r="G49" s="37" t="s">
        <v>60</v>
      </c>
      <c r="H49" s="37" t="s">
        <v>60</v>
      </c>
      <c r="I49" s="37" t="s">
        <v>60</v>
      </c>
      <c r="J49" s="37" t="s">
        <v>60</v>
      </c>
      <c r="K49" s="51" t="s">
        <v>297</v>
      </c>
      <c r="L49" s="40" t="s">
        <v>64</v>
      </c>
      <c r="M49" s="38" t="s">
        <v>213</v>
      </c>
      <c r="N49" s="38" t="s">
        <v>298</v>
      </c>
      <c r="O49" s="38" t="s">
        <v>60</v>
      </c>
      <c r="P49" s="38" t="s">
        <v>60</v>
      </c>
      <c r="Q49" s="38" t="s">
        <v>60</v>
      </c>
      <c r="R49" s="38" t="s">
        <v>60</v>
      </c>
      <c r="S49" s="38" t="s">
        <v>60</v>
      </c>
      <c r="T49" s="38" t="s">
        <v>60</v>
      </c>
      <c r="U49" s="38" t="s">
        <v>60</v>
      </c>
      <c r="V49" s="38" t="s">
        <v>60</v>
      </c>
      <c r="W49" s="38" t="s">
        <v>60</v>
      </c>
      <c r="X49" s="38" t="s">
        <v>60</v>
      </c>
      <c r="Y49" s="38" t="s">
        <v>67</v>
      </c>
      <c r="Z49" s="38" t="s">
        <v>67</v>
      </c>
      <c r="AA49" s="40" t="s">
        <v>64</v>
      </c>
      <c r="AB49" s="38" t="s">
        <v>299</v>
      </c>
      <c r="AC49" s="38" t="s">
        <v>300</v>
      </c>
      <c r="AD49" s="38" t="s">
        <v>301</v>
      </c>
      <c r="AE49" s="38" t="s">
        <v>302</v>
      </c>
      <c r="AF49" s="38" t="s">
        <v>301</v>
      </c>
      <c r="AG49" s="37" t="s">
        <v>60</v>
      </c>
      <c r="AH49" s="38" t="s">
        <v>302</v>
      </c>
      <c r="AI49" s="37" t="s">
        <v>60</v>
      </c>
      <c r="AJ49" s="37" t="s">
        <v>303</v>
      </c>
      <c r="AK49" s="37" t="s">
        <v>60</v>
      </c>
      <c r="AL49" s="37" t="s">
        <v>60</v>
      </c>
      <c r="AM49" s="37" t="s">
        <v>60</v>
      </c>
      <c r="AN49" s="42" t="s">
        <v>76</v>
      </c>
      <c r="AO49" s="66" t="s">
        <v>304</v>
      </c>
    </row>
    <row r="50" spans="1:41" customFormat="1" ht="50.1" customHeight="1" x14ac:dyDescent="0.25">
      <c r="A50" s="63">
        <f t="shared" si="1"/>
        <v>49</v>
      </c>
      <c r="B50" s="37" t="s">
        <v>5</v>
      </c>
      <c r="C50" s="37" t="s">
        <v>135</v>
      </c>
      <c r="D50" s="38" t="s">
        <v>191</v>
      </c>
      <c r="E50" s="38" t="s">
        <v>7</v>
      </c>
      <c r="F50" s="38" t="s">
        <v>7</v>
      </c>
      <c r="G50" s="37" t="s">
        <v>60</v>
      </c>
      <c r="H50" s="37" t="s">
        <v>60</v>
      </c>
      <c r="I50" s="37" t="s">
        <v>60</v>
      </c>
      <c r="J50" s="37" t="s">
        <v>60</v>
      </c>
      <c r="K50" s="38" t="s">
        <v>305</v>
      </c>
      <c r="L50" s="40" t="s">
        <v>64</v>
      </c>
      <c r="M50" s="38" t="s">
        <v>306</v>
      </c>
      <c r="N50" s="38" t="s">
        <v>307</v>
      </c>
      <c r="O50" s="38" t="s">
        <v>308</v>
      </c>
      <c r="P50" s="38" t="s">
        <v>60</v>
      </c>
      <c r="Q50" s="38" t="s">
        <v>60</v>
      </c>
      <c r="R50" s="38" t="s">
        <v>309</v>
      </c>
      <c r="S50" s="38" t="s">
        <v>310</v>
      </c>
      <c r="T50" s="38" t="s">
        <v>60</v>
      </c>
      <c r="U50" s="38" t="s">
        <v>67</v>
      </c>
      <c r="V50" s="38" t="s">
        <v>60</v>
      </c>
      <c r="W50" s="38" t="s">
        <v>60</v>
      </c>
      <c r="X50" s="38" t="s">
        <v>60</v>
      </c>
      <c r="Y50" s="38" t="s">
        <v>67</v>
      </c>
      <c r="Z50" s="38" t="s">
        <v>67</v>
      </c>
      <c r="AA50" s="40" t="s">
        <v>64</v>
      </c>
      <c r="AB50" s="38" t="s">
        <v>311</v>
      </c>
      <c r="AC50" s="38" t="s">
        <v>312</v>
      </c>
      <c r="AD50" s="38" t="s">
        <v>313</v>
      </c>
      <c r="AE50" s="38" t="s">
        <v>60</v>
      </c>
      <c r="AF50" s="38" t="s">
        <v>313</v>
      </c>
      <c r="AG50" s="37" t="s">
        <v>60</v>
      </c>
      <c r="AH50" s="38" t="s">
        <v>60</v>
      </c>
      <c r="AI50" s="37" t="s">
        <v>60</v>
      </c>
      <c r="AJ50" s="37" t="s">
        <v>60</v>
      </c>
      <c r="AK50" s="37" t="s">
        <v>60</v>
      </c>
      <c r="AL50" s="37" t="s">
        <v>60</v>
      </c>
      <c r="AM50" s="37" t="s">
        <v>60</v>
      </c>
      <c r="AN50" s="42" t="s">
        <v>76</v>
      </c>
      <c r="AO50" s="66" t="s">
        <v>314</v>
      </c>
    </row>
    <row r="51" spans="1:41" customFormat="1" ht="50.1" customHeight="1" x14ac:dyDescent="0.25">
      <c r="A51" s="63">
        <f t="shared" si="1"/>
        <v>50</v>
      </c>
      <c r="B51" s="37" t="s">
        <v>5</v>
      </c>
      <c r="C51" s="37" t="s">
        <v>135</v>
      </c>
      <c r="D51" s="38" t="s">
        <v>136</v>
      </c>
      <c r="E51" s="38" t="s">
        <v>315</v>
      </c>
      <c r="F51" s="38" t="s">
        <v>316</v>
      </c>
      <c r="G51" s="37" t="s">
        <v>317</v>
      </c>
      <c r="H51" s="37">
        <v>2011</v>
      </c>
      <c r="I51" s="37" t="s">
        <v>318</v>
      </c>
      <c r="J51" s="37" t="s">
        <v>60</v>
      </c>
      <c r="K51" s="38" t="s">
        <v>60</v>
      </c>
      <c r="L51" s="40" t="s">
        <v>64</v>
      </c>
      <c r="M51" s="38" t="s">
        <v>60</v>
      </c>
      <c r="N51" s="38" t="s">
        <v>60</v>
      </c>
      <c r="O51" s="38" t="s">
        <v>319</v>
      </c>
      <c r="P51" s="38" t="s">
        <v>60</v>
      </c>
      <c r="Q51" s="38" t="s">
        <v>60</v>
      </c>
      <c r="R51" s="38" t="s">
        <v>320</v>
      </c>
      <c r="S51" s="38" t="s">
        <v>321</v>
      </c>
      <c r="T51" s="38" t="s">
        <v>322</v>
      </c>
      <c r="U51" s="38" t="s">
        <v>67</v>
      </c>
      <c r="V51" s="38" t="s">
        <v>60</v>
      </c>
      <c r="W51" s="38" t="s">
        <v>60</v>
      </c>
      <c r="X51" s="38" t="s">
        <v>60</v>
      </c>
      <c r="Y51" s="38" t="s">
        <v>67</v>
      </c>
      <c r="Z51" s="38" t="s">
        <v>67</v>
      </c>
      <c r="AA51" s="40" t="s">
        <v>64</v>
      </c>
      <c r="AB51" s="38" t="s">
        <v>60</v>
      </c>
      <c r="AC51" s="38" t="s">
        <v>323</v>
      </c>
      <c r="AD51" s="38" t="s">
        <v>324</v>
      </c>
      <c r="AE51" s="38" t="s">
        <v>177</v>
      </c>
      <c r="AF51" s="38" t="s">
        <v>324</v>
      </c>
      <c r="AG51" s="37" t="s">
        <v>60</v>
      </c>
      <c r="AH51" s="38" t="s">
        <v>177</v>
      </c>
      <c r="AI51" s="37" t="s">
        <v>60</v>
      </c>
      <c r="AJ51" s="37" t="s">
        <v>325</v>
      </c>
      <c r="AK51" s="37" t="s">
        <v>60</v>
      </c>
      <c r="AL51" s="37" t="s">
        <v>326</v>
      </c>
      <c r="AM51" s="37" t="s">
        <v>60</v>
      </c>
      <c r="AN51" s="42" t="s">
        <v>76</v>
      </c>
      <c r="AO51" s="66" t="s">
        <v>327</v>
      </c>
    </row>
    <row r="52" spans="1:41" customFormat="1" ht="50.1" customHeight="1" x14ac:dyDescent="0.25">
      <c r="A52" s="63">
        <f t="shared" si="1"/>
        <v>51</v>
      </c>
      <c r="B52" s="37" t="s">
        <v>5</v>
      </c>
      <c r="C52" s="37" t="s">
        <v>135</v>
      </c>
      <c r="D52" s="38" t="s">
        <v>151</v>
      </c>
      <c r="E52" s="38" t="s">
        <v>315</v>
      </c>
      <c r="F52" s="38" t="s">
        <v>316</v>
      </c>
      <c r="G52" s="37" t="s">
        <v>317</v>
      </c>
      <c r="H52" s="37">
        <v>2011</v>
      </c>
      <c r="I52" s="37" t="s">
        <v>318</v>
      </c>
      <c r="J52" s="37" t="s">
        <v>60</v>
      </c>
      <c r="K52" s="38" t="s">
        <v>60</v>
      </c>
      <c r="L52" s="40" t="s">
        <v>64</v>
      </c>
      <c r="M52" s="38" t="s">
        <v>60</v>
      </c>
      <c r="N52" s="38" t="s">
        <v>60</v>
      </c>
      <c r="O52" s="38" t="s">
        <v>319</v>
      </c>
      <c r="P52" s="38" t="s">
        <v>60</v>
      </c>
      <c r="Q52" s="38" t="s">
        <v>60</v>
      </c>
      <c r="R52" s="38" t="s">
        <v>320</v>
      </c>
      <c r="S52" s="38" t="s">
        <v>321</v>
      </c>
      <c r="T52" s="38" t="s">
        <v>322</v>
      </c>
      <c r="U52" s="38" t="s">
        <v>67</v>
      </c>
      <c r="V52" s="38" t="s">
        <v>60</v>
      </c>
      <c r="W52" s="38" t="s">
        <v>60</v>
      </c>
      <c r="X52" s="38" t="s">
        <v>60</v>
      </c>
      <c r="Y52" s="38" t="s">
        <v>67</v>
      </c>
      <c r="Z52" s="38" t="s">
        <v>67</v>
      </c>
      <c r="AA52" s="40" t="s">
        <v>64</v>
      </c>
      <c r="AB52" s="38" t="s">
        <v>60</v>
      </c>
      <c r="AC52" s="38" t="s">
        <v>323</v>
      </c>
      <c r="AD52" s="38" t="s">
        <v>324</v>
      </c>
      <c r="AE52" s="38" t="s">
        <v>177</v>
      </c>
      <c r="AF52" s="38" t="s">
        <v>324</v>
      </c>
      <c r="AG52" s="37" t="s">
        <v>60</v>
      </c>
      <c r="AH52" s="38" t="s">
        <v>177</v>
      </c>
      <c r="AI52" s="37" t="s">
        <v>60</v>
      </c>
      <c r="AJ52" s="37" t="s">
        <v>325</v>
      </c>
      <c r="AK52" s="37" t="s">
        <v>60</v>
      </c>
      <c r="AL52" s="37" t="s">
        <v>326</v>
      </c>
      <c r="AM52" s="37" t="s">
        <v>60</v>
      </c>
      <c r="AN52" s="42" t="s">
        <v>76</v>
      </c>
      <c r="AO52" s="66" t="s">
        <v>327</v>
      </c>
    </row>
    <row r="53" spans="1:41" customFormat="1" ht="50.1" customHeight="1" x14ac:dyDescent="0.25">
      <c r="A53" s="63">
        <f t="shared" si="1"/>
        <v>52</v>
      </c>
      <c r="B53" s="37" t="s">
        <v>5</v>
      </c>
      <c r="C53" s="37" t="s">
        <v>135</v>
      </c>
      <c r="D53" s="38" t="s">
        <v>152</v>
      </c>
      <c r="E53" s="38" t="s">
        <v>315</v>
      </c>
      <c r="F53" s="38" t="s">
        <v>316</v>
      </c>
      <c r="G53" s="37" t="s">
        <v>317</v>
      </c>
      <c r="H53" s="37">
        <v>2011</v>
      </c>
      <c r="I53" s="37" t="s">
        <v>318</v>
      </c>
      <c r="J53" s="37" t="s">
        <v>60</v>
      </c>
      <c r="K53" s="38" t="s">
        <v>60</v>
      </c>
      <c r="L53" s="40" t="s">
        <v>64</v>
      </c>
      <c r="M53" s="38" t="s">
        <v>60</v>
      </c>
      <c r="N53" s="38" t="s">
        <v>60</v>
      </c>
      <c r="O53" s="38" t="s">
        <v>319</v>
      </c>
      <c r="P53" s="38" t="s">
        <v>60</v>
      </c>
      <c r="Q53" s="38" t="s">
        <v>60</v>
      </c>
      <c r="R53" s="38" t="s">
        <v>320</v>
      </c>
      <c r="S53" s="38" t="s">
        <v>321</v>
      </c>
      <c r="T53" s="38" t="s">
        <v>322</v>
      </c>
      <c r="U53" s="38" t="s">
        <v>67</v>
      </c>
      <c r="V53" s="38" t="s">
        <v>60</v>
      </c>
      <c r="W53" s="38" t="s">
        <v>60</v>
      </c>
      <c r="X53" s="38" t="s">
        <v>60</v>
      </c>
      <c r="Y53" s="38" t="s">
        <v>67</v>
      </c>
      <c r="Z53" s="38" t="s">
        <v>67</v>
      </c>
      <c r="AA53" s="40" t="s">
        <v>64</v>
      </c>
      <c r="AB53" s="38" t="s">
        <v>60</v>
      </c>
      <c r="AC53" s="38" t="s">
        <v>323</v>
      </c>
      <c r="AD53" s="38" t="s">
        <v>324</v>
      </c>
      <c r="AE53" s="38" t="s">
        <v>177</v>
      </c>
      <c r="AF53" s="38" t="s">
        <v>324</v>
      </c>
      <c r="AG53" s="37" t="s">
        <v>60</v>
      </c>
      <c r="AH53" s="38" t="s">
        <v>177</v>
      </c>
      <c r="AI53" s="37" t="s">
        <v>60</v>
      </c>
      <c r="AJ53" s="37" t="s">
        <v>325</v>
      </c>
      <c r="AK53" s="37" t="s">
        <v>60</v>
      </c>
      <c r="AL53" s="37" t="s">
        <v>326</v>
      </c>
      <c r="AM53" s="37" t="s">
        <v>60</v>
      </c>
      <c r="AN53" s="42" t="s">
        <v>76</v>
      </c>
      <c r="AO53" s="66" t="s">
        <v>327</v>
      </c>
    </row>
    <row r="54" spans="1:41" customFormat="1" ht="50.1" customHeight="1" x14ac:dyDescent="0.25">
      <c r="A54" s="63">
        <f t="shared" si="1"/>
        <v>53</v>
      </c>
      <c r="B54" s="37" t="s">
        <v>5</v>
      </c>
      <c r="C54" s="37" t="s">
        <v>135</v>
      </c>
      <c r="D54" s="38" t="s">
        <v>191</v>
      </c>
      <c r="E54" s="38" t="s">
        <v>328</v>
      </c>
      <c r="F54" s="38" t="s">
        <v>329</v>
      </c>
      <c r="G54" s="46" t="s">
        <v>60</v>
      </c>
      <c r="H54" s="47">
        <v>34578</v>
      </c>
      <c r="I54" s="48" t="s">
        <v>60</v>
      </c>
      <c r="J54" s="48" t="s">
        <v>60</v>
      </c>
      <c r="K54" s="49" t="s">
        <v>330</v>
      </c>
      <c r="L54" s="40" t="s">
        <v>64</v>
      </c>
      <c r="M54" s="38" t="s">
        <v>60</v>
      </c>
      <c r="N54" s="38" t="s">
        <v>60</v>
      </c>
      <c r="O54" s="38" t="s">
        <v>60</v>
      </c>
      <c r="P54" s="38" t="s">
        <v>60</v>
      </c>
      <c r="Q54" s="38" t="s">
        <v>60</v>
      </c>
      <c r="R54" s="38" t="s">
        <v>60</v>
      </c>
      <c r="S54" s="38" t="s">
        <v>60</v>
      </c>
      <c r="T54" s="38" t="s">
        <v>60</v>
      </c>
      <c r="U54" s="38" t="s">
        <v>60</v>
      </c>
      <c r="V54" s="38" t="s">
        <v>60</v>
      </c>
      <c r="W54" s="38" t="s">
        <v>60</v>
      </c>
      <c r="X54" s="38" t="s">
        <v>60</v>
      </c>
      <c r="Y54" s="38" t="s">
        <v>60</v>
      </c>
      <c r="Z54" s="38" t="s">
        <v>60</v>
      </c>
      <c r="AA54" s="40" t="s">
        <v>64</v>
      </c>
      <c r="AB54" s="49" t="s">
        <v>60</v>
      </c>
      <c r="AC54" s="49" t="s">
        <v>60</v>
      </c>
      <c r="AD54" s="52" t="s">
        <v>331</v>
      </c>
      <c r="AE54" s="49" t="s">
        <v>332</v>
      </c>
      <c r="AF54" s="49" t="s">
        <v>60</v>
      </c>
      <c r="AG54" s="48" t="s">
        <v>60</v>
      </c>
      <c r="AH54" s="49" t="s">
        <v>332</v>
      </c>
      <c r="AI54" s="48" t="s">
        <v>60</v>
      </c>
      <c r="AJ54" s="48" t="s">
        <v>60</v>
      </c>
      <c r="AK54" s="48" t="s">
        <v>60</v>
      </c>
      <c r="AL54" s="48" t="s">
        <v>333</v>
      </c>
      <c r="AM54" s="48" t="s">
        <v>60</v>
      </c>
      <c r="AN54" s="42" t="s">
        <v>76</v>
      </c>
      <c r="AO54" s="68" t="s">
        <v>60</v>
      </c>
    </row>
    <row r="55" spans="1:41" customFormat="1" ht="50.1" customHeight="1" x14ac:dyDescent="0.25">
      <c r="A55" s="63">
        <f t="shared" si="1"/>
        <v>54</v>
      </c>
      <c r="B55" s="37" t="s">
        <v>5</v>
      </c>
      <c r="C55" s="37" t="s">
        <v>135</v>
      </c>
      <c r="D55" s="38" t="s">
        <v>191</v>
      </c>
      <c r="E55" s="38" t="s">
        <v>334</v>
      </c>
      <c r="F55" s="38" t="s">
        <v>335</v>
      </c>
      <c r="G55" s="46" t="s">
        <v>60</v>
      </c>
      <c r="H55" s="47">
        <v>34578</v>
      </c>
      <c r="I55" s="48" t="s">
        <v>60</v>
      </c>
      <c r="J55" s="48" t="s">
        <v>60</v>
      </c>
      <c r="K55" s="49" t="s">
        <v>336</v>
      </c>
      <c r="L55" s="40" t="s">
        <v>64</v>
      </c>
      <c r="M55" s="38" t="s">
        <v>60</v>
      </c>
      <c r="N55" s="38" t="s">
        <v>60</v>
      </c>
      <c r="O55" s="38" t="s">
        <v>60</v>
      </c>
      <c r="P55" s="38" t="s">
        <v>60</v>
      </c>
      <c r="Q55" s="38" t="s">
        <v>60</v>
      </c>
      <c r="R55" s="38" t="s">
        <v>60</v>
      </c>
      <c r="S55" s="38" t="s">
        <v>60</v>
      </c>
      <c r="T55" s="38" t="s">
        <v>60</v>
      </c>
      <c r="U55" s="38" t="s">
        <v>60</v>
      </c>
      <c r="V55" s="38" t="s">
        <v>60</v>
      </c>
      <c r="W55" s="38" t="s">
        <v>60</v>
      </c>
      <c r="X55" s="38" t="s">
        <v>60</v>
      </c>
      <c r="Y55" s="38" t="s">
        <v>60</v>
      </c>
      <c r="Z55" s="38" t="s">
        <v>60</v>
      </c>
      <c r="AA55" s="40" t="s">
        <v>64</v>
      </c>
      <c r="AB55" s="49" t="s">
        <v>60</v>
      </c>
      <c r="AC55" s="49" t="s">
        <v>60</v>
      </c>
      <c r="AD55" s="49" t="s">
        <v>60</v>
      </c>
      <c r="AE55" s="49" t="s">
        <v>60</v>
      </c>
      <c r="AF55" s="49" t="s">
        <v>60</v>
      </c>
      <c r="AG55" s="48" t="s">
        <v>60</v>
      </c>
      <c r="AH55" s="49" t="s">
        <v>60</v>
      </c>
      <c r="AI55" s="48" t="s">
        <v>60</v>
      </c>
      <c r="AJ55" s="48" t="s">
        <v>60</v>
      </c>
      <c r="AK55" s="48" t="s">
        <v>60</v>
      </c>
      <c r="AL55" s="48" t="s">
        <v>60</v>
      </c>
      <c r="AM55" s="48" t="s">
        <v>60</v>
      </c>
      <c r="AN55" s="42" t="s">
        <v>76</v>
      </c>
      <c r="AO55" s="69" t="s">
        <v>60</v>
      </c>
    </row>
    <row r="56" spans="1:41" customFormat="1" ht="50.1" customHeight="1" x14ac:dyDescent="0.25">
      <c r="A56" s="63">
        <f t="shared" si="1"/>
        <v>55</v>
      </c>
      <c r="B56" s="37" t="s">
        <v>5</v>
      </c>
      <c r="C56" s="37" t="s">
        <v>135</v>
      </c>
      <c r="D56" s="38" t="s">
        <v>57</v>
      </c>
      <c r="E56" s="38" t="s">
        <v>337</v>
      </c>
      <c r="F56" s="38" t="s">
        <v>338</v>
      </c>
      <c r="G56" s="39" t="s">
        <v>60</v>
      </c>
      <c r="H56" s="39" t="s">
        <v>61</v>
      </c>
      <c r="I56" s="37" t="s">
        <v>339</v>
      </c>
      <c r="J56" s="37" t="s">
        <v>60</v>
      </c>
      <c r="K56" s="53" t="s">
        <v>340</v>
      </c>
      <c r="L56" s="40" t="s">
        <v>64</v>
      </c>
      <c r="M56" s="38" t="s">
        <v>60</v>
      </c>
      <c r="N56" s="38" t="s">
        <v>60</v>
      </c>
      <c r="O56" s="38" t="s">
        <v>60</v>
      </c>
      <c r="P56" s="38" t="s">
        <v>60</v>
      </c>
      <c r="Q56" s="38" t="s">
        <v>60</v>
      </c>
      <c r="R56" s="38" t="s">
        <v>60</v>
      </c>
      <c r="S56" s="38" t="s">
        <v>60</v>
      </c>
      <c r="T56" s="38" t="s">
        <v>60</v>
      </c>
      <c r="U56" s="38" t="s">
        <v>60</v>
      </c>
      <c r="V56" s="38" t="s">
        <v>60</v>
      </c>
      <c r="W56" s="38" t="s">
        <v>60</v>
      </c>
      <c r="X56" s="38" t="s">
        <v>60</v>
      </c>
      <c r="Y56" s="38" t="s">
        <v>60</v>
      </c>
      <c r="Z56" s="38" t="s">
        <v>60</v>
      </c>
      <c r="AA56" s="40" t="s">
        <v>64</v>
      </c>
      <c r="AB56" s="38" t="s">
        <v>29</v>
      </c>
      <c r="AC56" s="38" t="s">
        <v>29</v>
      </c>
      <c r="AD56" s="38" t="s">
        <v>341</v>
      </c>
      <c r="AE56" s="38" t="s">
        <v>29</v>
      </c>
      <c r="AF56" s="38" t="s">
        <v>341</v>
      </c>
      <c r="AG56" s="37" t="s">
        <v>60</v>
      </c>
      <c r="AH56" s="38" t="s">
        <v>29</v>
      </c>
      <c r="AI56" s="37" t="s">
        <v>75</v>
      </c>
      <c r="AJ56" s="37" t="s">
        <v>225</v>
      </c>
      <c r="AK56" s="37" t="s">
        <v>60</v>
      </c>
      <c r="AL56" s="37" t="s">
        <v>342</v>
      </c>
      <c r="AM56" s="41" t="s">
        <v>60</v>
      </c>
      <c r="AN56" s="42" t="s">
        <v>76</v>
      </c>
      <c r="AO56" s="70" t="s">
        <v>60</v>
      </c>
    </row>
    <row r="57" spans="1:41" customFormat="1" ht="50.1" customHeight="1" x14ac:dyDescent="0.25">
      <c r="A57" s="63">
        <f t="shared" si="1"/>
        <v>56</v>
      </c>
      <c r="B57" s="37" t="s">
        <v>5</v>
      </c>
      <c r="C57" s="37" t="s">
        <v>135</v>
      </c>
      <c r="D57" s="38" t="s">
        <v>78</v>
      </c>
      <c r="E57" s="38" t="s">
        <v>337</v>
      </c>
      <c r="F57" s="38" t="s">
        <v>338</v>
      </c>
      <c r="G57" s="39" t="s">
        <v>60</v>
      </c>
      <c r="H57" s="39" t="s">
        <v>61</v>
      </c>
      <c r="I57" s="37" t="s">
        <v>339</v>
      </c>
      <c r="J57" s="37" t="s">
        <v>60</v>
      </c>
      <c r="K57" s="53" t="s">
        <v>340</v>
      </c>
      <c r="L57" s="40" t="s">
        <v>64</v>
      </c>
      <c r="M57" s="38" t="s">
        <v>60</v>
      </c>
      <c r="N57" s="38" t="s">
        <v>60</v>
      </c>
      <c r="O57" s="38" t="s">
        <v>60</v>
      </c>
      <c r="P57" s="38" t="s">
        <v>60</v>
      </c>
      <c r="Q57" s="38" t="s">
        <v>60</v>
      </c>
      <c r="R57" s="38" t="s">
        <v>60</v>
      </c>
      <c r="S57" s="38" t="s">
        <v>60</v>
      </c>
      <c r="T57" s="38" t="s">
        <v>60</v>
      </c>
      <c r="U57" s="38" t="s">
        <v>60</v>
      </c>
      <c r="V57" s="38" t="s">
        <v>60</v>
      </c>
      <c r="W57" s="38" t="s">
        <v>60</v>
      </c>
      <c r="X57" s="38" t="s">
        <v>60</v>
      </c>
      <c r="Y57" s="38" t="s">
        <v>60</v>
      </c>
      <c r="Z57" s="38" t="s">
        <v>60</v>
      </c>
      <c r="AA57" s="40" t="s">
        <v>64</v>
      </c>
      <c r="AB57" s="38" t="s">
        <v>29</v>
      </c>
      <c r="AC57" s="38" t="s">
        <v>29</v>
      </c>
      <c r="AD57" s="38" t="s">
        <v>341</v>
      </c>
      <c r="AE57" s="38" t="s">
        <v>29</v>
      </c>
      <c r="AF57" s="38" t="s">
        <v>341</v>
      </c>
      <c r="AG57" s="37" t="s">
        <v>60</v>
      </c>
      <c r="AH57" s="38" t="s">
        <v>29</v>
      </c>
      <c r="AI57" s="37" t="s">
        <v>75</v>
      </c>
      <c r="AJ57" s="37" t="s">
        <v>225</v>
      </c>
      <c r="AK57" s="37" t="s">
        <v>60</v>
      </c>
      <c r="AL57" s="37" t="s">
        <v>342</v>
      </c>
      <c r="AM57" s="41" t="s">
        <v>60</v>
      </c>
      <c r="AN57" s="42" t="s">
        <v>76</v>
      </c>
      <c r="AO57" s="70" t="s">
        <v>60</v>
      </c>
    </row>
    <row r="58" spans="1:41" customFormat="1" ht="50.1" customHeight="1" x14ac:dyDescent="0.25">
      <c r="A58" s="63">
        <f t="shared" si="1"/>
        <v>57</v>
      </c>
      <c r="B58" s="37" t="s">
        <v>5</v>
      </c>
      <c r="C58" s="37" t="s">
        <v>135</v>
      </c>
      <c r="D58" s="38" t="s">
        <v>79</v>
      </c>
      <c r="E58" s="38" t="s">
        <v>337</v>
      </c>
      <c r="F58" s="38" t="s">
        <v>338</v>
      </c>
      <c r="G58" s="39" t="s">
        <v>60</v>
      </c>
      <c r="H58" s="39" t="s">
        <v>61</v>
      </c>
      <c r="I58" s="37" t="s">
        <v>339</v>
      </c>
      <c r="J58" s="37" t="s">
        <v>60</v>
      </c>
      <c r="K58" s="53" t="s">
        <v>340</v>
      </c>
      <c r="L58" s="40" t="s">
        <v>64</v>
      </c>
      <c r="M58" s="38" t="s">
        <v>60</v>
      </c>
      <c r="N58" s="38" t="s">
        <v>60</v>
      </c>
      <c r="O58" s="38" t="s">
        <v>60</v>
      </c>
      <c r="P58" s="38" t="s">
        <v>60</v>
      </c>
      <c r="Q58" s="38" t="s">
        <v>60</v>
      </c>
      <c r="R58" s="38" t="s">
        <v>60</v>
      </c>
      <c r="S58" s="38" t="s">
        <v>60</v>
      </c>
      <c r="T58" s="38" t="s">
        <v>60</v>
      </c>
      <c r="U58" s="38" t="s">
        <v>60</v>
      </c>
      <c r="V58" s="38" t="s">
        <v>60</v>
      </c>
      <c r="W58" s="38" t="s">
        <v>60</v>
      </c>
      <c r="X58" s="38" t="s">
        <v>60</v>
      </c>
      <c r="Y58" s="38" t="s">
        <v>60</v>
      </c>
      <c r="Z58" s="38" t="s">
        <v>60</v>
      </c>
      <c r="AA58" s="40" t="s">
        <v>64</v>
      </c>
      <c r="AB58" s="38" t="s">
        <v>29</v>
      </c>
      <c r="AC58" s="38" t="s">
        <v>29</v>
      </c>
      <c r="AD58" s="38" t="s">
        <v>341</v>
      </c>
      <c r="AE58" s="38" t="s">
        <v>29</v>
      </c>
      <c r="AF58" s="38" t="s">
        <v>341</v>
      </c>
      <c r="AG58" s="37" t="s">
        <v>60</v>
      </c>
      <c r="AH58" s="38" t="s">
        <v>29</v>
      </c>
      <c r="AI58" s="37" t="s">
        <v>75</v>
      </c>
      <c r="AJ58" s="37" t="s">
        <v>225</v>
      </c>
      <c r="AK58" s="37" t="s">
        <v>60</v>
      </c>
      <c r="AL58" s="37" t="s">
        <v>342</v>
      </c>
      <c r="AM58" s="41" t="s">
        <v>60</v>
      </c>
      <c r="AN58" s="42" t="s">
        <v>76</v>
      </c>
      <c r="AO58" s="70" t="s">
        <v>60</v>
      </c>
    </row>
    <row r="59" spans="1:41" customFormat="1" ht="50.1" customHeight="1" x14ac:dyDescent="0.25">
      <c r="A59" s="63">
        <f t="shared" si="1"/>
        <v>58</v>
      </c>
      <c r="B59" s="37" t="s">
        <v>5</v>
      </c>
      <c r="C59" s="37" t="s">
        <v>135</v>
      </c>
      <c r="D59" s="38" t="s">
        <v>80</v>
      </c>
      <c r="E59" s="38" t="s">
        <v>337</v>
      </c>
      <c r="F59" s="38" t="s">
        <v>343</v>
      </c>
      <c r="G59" s="39" t="s">
        <v>60</v>
      </c>
      <c r="H59" s="39" t="s">
        <v>60</v>
      </c>
      <c r="I59" s="37" t="s">
        <v>209</v>
      </c>
      <c r="J59" s="38" t="s">
        <v>83</v>
      </c>
      <c r="K59" s="38" t="s">
        <v>167</v>
      </c>
      <c r="L59" s="40" t="s">
        <v>64</v>
      </c>
      <c r="M59" s="38" t="s">
        <v>60</v>
      </c>
      <c r="N59" s="38" t="s">
        <v>60</v>
      </c>
      <c r="O59" s="38" t="s">
        <v>60</v>
      </c>
      <c r="P59" s="38" t="s">
        <v>60</v>
      </c>
      <c r="Q59" s="38" t="s">
        <v>167</v>
      </c>
      <c r="R59" s="38" t="s">
        <v>60</v>
      </c>
      <c r="S59" s="38" t="s">
        <v>60</v>
      </c>
      <c r="T59" s="38" t="s">
        <v>60</v>
      </c>
      <c r="U59" s="38" t="s">
        <v>60</v>
      </c>
      <c r="V59" s="38" t="s">
        <v>60</v>
      </c>
      <c r="W59" s="38" t="s">
        <v>60</v>
      </c>
      <c r="X59" s="38" t="s">
        <v>60</v>
      </c>
      <c r="Y59" s="38" t="s">
        <v>60</v>
      </c>
      <c r="Z59" s="38" t="s">
        <v>60</v>
      </c>
      <c r="AA59" s="40" t="s">
        <v>64</v>
      </c>
      <c r="AB59" s="38" t="s">
        <v>167</v>
      </c>
      <c r="AC59" s="38" t="s">
        <v>167</v>
      </c>
      <c r="AD59" s="38" t="s">
        <v>167</v>
      </c>
      <c r="AE59" s="38" t="s">
        <v>167</v>
      </c>
      <c r="AF59" s="38" t="s">
        <v>167</v>
      </c>
      <c r="AG59" s="37" t="s">
        <v>60</v>
      </c>
      <c r="AH59" s="38" t="s">
        <v>167</v>
      </c>
      <c r="AI59" s="37" t="s">
        <v>133</v>
      </c>
      <c r="AJ59" s="37" t="s">
        <v>60</v>
      </c>
      <c r="AK59" s="37" t="s">
        <v>60</v>
      </c>
      <c r="AL59" s="37" t="s">
        <v>60</v>
      </c>
      <c r="AM59" s="41" t="s">
        <v>60</v>
      </c>
      <c r="AN59" s="42" t="s">
        <v>76</v>
      </c>
      <c r="AO59" s="71" t="s">
        <v>210</v>
      </c>
    </row>
    <row r="60" spans="1:41" customFormat="1" ht="50.1" customHeight="1" x14ac:dyDescent="0.25">
      <c r="A60" s="63">
        <f t="shared" si="1"/>
        <v>59</v>
      </c>
      <c r="B60" s="37" t="s">
        <v>344</v>
      </c>
      <c r="C60" s="37" t="s">
        <v>56</v>
      </c>
      <c r="D60" s="38" t="s">
        <v>57</v>
      </c>
      <c r="E60" s="38" t="s">
        <v>345</v>
      </c>
      <c r="F60" s="38" t="s">
        <v>346</v>
      </c>
      <c r="G60" s="39" t="s">
        <v>60</v>
      </c>
      <c r="H60" s="39" t="s">
        <v>61</v>
      </c>
      <c r="I60" s="37" t="s">
        <v>62</v>
      </c>
      <c r="J60" s="37" t="s">
        <v>60</v>
      </c>
      <c r="K60" s="38" t="s">
        <v>347</v>
      </c>
      <c r="L60" s="40" t="s">
        <v>64</v>
      </c>
      <c r="M60" s="38" t="s">
        <v>60</v>
      </c>
      <c r="N60" s="38" t="s">
        <v>60</v>
      </c>
      <c r="O60" s="38" t="s">
        <v>60</v>
      </c>
      <c r="P60" s="38" t="s">
        <v>60</v>
      </c>
      <c r="Q60" s="38" t="s">
        <v>60</v>
      </c>
      <c r="R60" s="38" t="s">
        <v>60</v>
      </c>
      <c r="S60" s="38" t="s">
        <v>60</v>
      </c>
      <c r="T60" s="38" t="s">
        <v>60</v>
      </c>
      <c r="U60" s="38" t="s">
        <v>60</v>
      </c>
      <c r="V60" s="38" t="s">
        <v>60</v>
      </c>
      <c r="W60" s="38" t="s">
        <v>60</v>
      </c>
      <c r="X60" s="38" t="s">
        <v>60</v>
      </c>
      <c r="Y60" s="38" t="s">
        <v>67</v>
      </c>
      <c r="Z60" s="38" t="s">
        <v>67</v>
      </c>
      <c r="AA60" s="40" t="s">
        <v>64</v>
      </c>
      <c r="AB60" s="38" t="s">
        <v>29</v>
      </c>
      <c r="AC60" s="38" t="s">
        <v>29</v>
      </c>
      <c r="AD60" s="38" t="s">
        <v>348</v>
      </c>
      <c r="AE60" s="38" t="s">
        <v>349</v>
      </c>
      <c r="AF60" s="38" t="s">
        <v>348</v>
      </c>
      <c r="AG60" s="37" t="s">
        <v>60</v>
      </c>
      <c r="AH60" s="38" t="s">
        <v>349</v>
      </c>
      <c r="AI60" s="37" t="s">
        <v>75</v>
      </c>
      <c r="AJ60" s="37" t="s">
        <v>29</v>
      </c>
      <c r="AK60" s="37" t="s">
        <v>60</v>
      </c>
      <c r="AL60" s="37" t="s">
        <v>350</v>
      </c>
      <c r="AM60" s="41" t="s">
        <v>60</v>
      </c>
      <c r="AN60" s="42" t="s">
        <v>76</v>
      </c>
      <c r="AO60" s="66" t="s">
        <v>351</v>
      </c>
    </row>
    <row r="61" spans="1:41" customFormat="1" ht="50.1" customHeight="1" x14ac:dyDescent="0.25">
      <c r="A61" s="63">
        <f t="shared" si="1"/>
        <v>60</v>
      </c>
      <c r="B61" s="37" t="s">
        <v>344</v>
      </c>
      <c r="C61" s="37" t="s">
        <v>56</v>
      </c>
      <c r="D61" s="38" t="s">
        <v>78</v>
      </c>
      <c r="E61" s="38" t="s">
        <v>345</v>
      </c>
      <c r="F61" s="38" t="s">
        <v>346</v>
      </c>
      <c r="G61" s="39" t="s">
        <v>60</v>
      </c>
      <c r="H61" s="39" t="s">
        <v>61</v>
      </c>
      <c r="I61" s="37" t="s">
        <v>62</v>
      </c>
      <c r="J61" s="37" t="s">
        <v>60</v>
      </c>
      <c r="K61" s="38" t="s">
        <v>347</v>
      </c>
      <c r="L61" s="40" t="s">
        <v>64</v>
      </c>
      <c r="M61" s="38" t="s">
        <v>60</v>
      </c>
      <c r="N61" s="38" t="s">
        <v>60</v>
      </c>
      <c r="O61" s="38" t="s">
        <v>60</v>
      </c>
      <c r="P61" s="38" t="s">
        <v>60</v>
      </c>
      <c r="Q61" s="38" t="s">
        <v>60</v>
      </c>
      <c r="R61" s="38" t="s">
        <v>60</v>
      </c>
      <c r="S61" s="38" t="s">
        <v>60</v>
      </c>
      <c r="T61" s="38" t="s">
        <v>60</v>
      </c>
      <c r="U61" s="38" t="s">
        <v>60</v>
      </c>
      <c r="V61" s="38" t="s">
        <v>60</v>
      </c>
      <c r="W61" s="38" t="s">
        <v>60</v>
      </c>
      <c r="X61" s="38" t="s">
        <v>60</v>
      </c>
      <c r="Y61" s="38" t="s">
        <v>67</v>
      </c>
      <c r="Z61" s="38" t="s">
        <v>67</v>
      </c>
      <c r="AA61" s="40" t="s">
        <v>64</v>
      </c>
      <c r="AB61" s="38" t="s">
        <v>29</v>
      </c>
      <c r="AC61" s="38" t="s">
        <v>29</v>
      </c>
      <c r="AD61" s="38" t="s">
        <v>348</v>
      </c>
      <c r="AE61" s="38" t="s">
        <v>349</v>
      </c>
      <c r="AF61" s="38" t="s">
        <v>348</v>
      </c>
      <c r="AG61" s="37" t="s">
        <v>60</v>
      </c>
      <c r="AH61" s="38" t="s">
        <v>349</v>
      </c>
      <c r="AI61" s="37" t="s">
        <v>75</v>
      </c>
      <c r="AJ61" s="37" t="s">
        <v>29</v>
      </c>
      <c r="AK61" s="37" t="s">
        <v>60</v>
      </c>
      <c r="AL61" s="37" t="s">
        <v>350</v>
      </c>
      <c r="AM61" s="41" t="s">
        <v>60</v>
      </c>
      <c r="AN61" s="42" t="s">
        <v>76</v>
      </c>
      <c r="AO61" s="66" t="s">
        <v>351</v>
      </c>
    </row>
    <row r="62" spans="1:41" customFormat="1" ht="50.1" customHeight="1" x14ac:dyDescent="0.25">
      <c r="A62" s="63">
        <f t="shared" si="1"/>
        <v>61</v>
      </c>
      <c r="B62" s="37" t="s">
        <v>344</v>
      </c>
      <c r="C62" s="37" t="s">
        <v>56</v>
      </c>
      <c r="D62" s="38" t="s">
        <v>79</v>
      </c>
      <c r="E62" s="38" t="s">
        <v>345</v>
      </c>
      <c r="F62" s="38" t="s">
        <v>346</v>
      </c>
      <c r="G62" s="39" t="s">
        <v>60</v>
      </c>
      <c r="H62" s="39" t="s">
        <v>61</v>
      </c>
      <c r="I62" s="37" t="s">
        <v>62</v>
      </c>
      <c r="J62" s="37" t="s">
        <v>60</v>
      </c>
      <c r="K62" s="38" t="s">
        <v>347</v>
      </c>
      <c r="L62" s="40" t="s">
        <v>64</v>
      </c>
      <c r="M62" s="38" t="s">
        <v>60</v>
      </c>
      <c r="N62" s="38" t="s">
        <v>60</v>
      </c>
      <c r="O62" s="38" t="s">
        <v>60</v>
      </c>
      <c r="P62" s="38" t="s">
        <v>60</v>
      </c>
      <c r="Q62" s="38" t="s">
        <v>60</v>
      </c>
      <c r="R62" s="38" t="s">
        <v>60</v>
      </c>
      <c r="S62" s="38" t="s">
        <v>60</v>
      </c>
      <c r="T62" s="38" t="s">
        <v>60</v>
      </c>
      <c r="U62" s="38" t="s">
        <v>60</v>
      </c>
      <c r="V62" s="38" t="s">
        <v>60</v>
      </c>
      <c r="W62" s="38" t="s">
        <v>60</v>
      </c>
      <c r="X62" s="38" t="s">
        <v>60</v>
      </c>
      <c r="Y62" s="38" t="s">
        <v>67</v>
      </c>
      <c r="Z62" s="38" t="s">
        <v>67</v>
      </c>
      <c r="AA62" s="40" t="s">
        <v>64</v>
      </c>
      <c r="AB62" s="38" t="s">
        <v>29</v>
      </c>
      <c r="AC62" s="38" t="s">
        <v>29</v>
      </c>
      <c r="AD62" s="38" t="s">
        <v>348</v>
      </c>
      <c r="AE62" s="38" t="s">
        <v>349</v>
      </c>
      <c r="AF62" s="38" t="s">
        <v>348</v>
      </c>
      <c r="AG62" s="37" t="s">
        <v>60</v>
      </c>
      <c r="AH62" s="38" t="s">
        <v>349</v>
      </c>
      <c r="AI62" s="37" t="s">
        <v>75</v>
      </c>
      <c r="AJ62" s="37" t="s">
        <v>29</v>
      </c>
      <c r="AK62" s="37" t="s">
        <v>60</v>
      </c>
      <c r="AL62" s="37" t="s">
        <v>350</v>
      </c>
      <c r="AM62" s="41" t="s">
        <v>60</v>
      </c>
      <c r="AN62" s="42" t="s">
        <v>76</v>
      </c>
      <c r="AO62" s="66" t="s">
        <v>351</v>
      </c>
    </row>
    <row r="63" spans="1:41" customFormat="1" ht="50.1" customHeight="1" x14ac:dyDescent="0.25">
      <c r="A63" s="63">
        <f t="shared" si="1"/>
        <v>62</v>
      </c>
      <c r="B63" s="37" t="s">
        <v>344</v>
      </c>
      <c r="C63" s="37" t="s">
        <v>56</v>
      </c>
      <c r="D63" s="38" t="s">
        <v>98</v>
      </c>
      <c r="E63" s="38" t="s">
        <v>345</v>
      </c>
      <c r="F63" s="38" t="s">
        <v>352</v>
      </c>
      <c r="G63" s="39" t="s">
        <v>60</v>
      </c>
      <c r="H63" s="39" t="s">
        <v>102</v>
      </c>
      <c r="I63" s="37" t="s">
        <v>60</v>
      </c>
      <c r="J63" s="37" t="s">
        <v>60</v>
      </c>
      <c r="K63" s="38" t="s">
        <v>353</v>
      </c>
      <c r="L63" s="40" t="s">
        <v>64</v>
      </c>
      <c r="M63" s="38" t="s">
        <v>60</v>
      </c>
      <c r="N63" s="38" t="s">
        <v>60</v>
      </c>
      <c r="O63" s="38" t="s">
        <v>60</v>
      </c>
      <c r="P63" s="38" t="s">
        <v>60</v>
      </c>
      <c r="Q63" s="38" t="s">
        <v>60</v>
      </c>
      <c r="R63" s="38" t="s">
        <v>60</v>
      </c>
      <c r="S63" s="38" t="s">
        <v>60</v>
      </c>
      <c r="T63" s="38" t="s">
        <v>60</v>
      </c>
      <c r="U63" s="38" t="s">
        <v>60</v>
      </c>
      <c r="V63" s="38" t="s">
        <v>60</v>
      </c>
      <c r="W63" s="38" t="s">
        <v>60</v>
      </c>
      <c r="X63" s="38" t="s">
        <v>60</v>
      </c>
      <c r="Y63" s="38" t="s">
        <v>67</v>
      </c>
      <c r="Z63" s="38" t="s">
        <v>67</v>
      </c>
      <c r="AA63" s="40" t="s">
        <v>64</v>
      </c>
      <c r="AB63" s="38" t="s">
        <v>285</v>
      </c>
      <c r="AC63" s="38" t="s">
        <v>286</v>
      </c>
      <c r="AD63" s="38" t="s">
        <v>287</v>
      </c>
      <c r="AE63" s="38" t="s">
        <v>288</v>
      </c>
      <c r="AF63" s="38" t="s">
        <v>287</v>
      </c>
      <c r="AG63" s="37" t="s">
        <v>60</v>
      </c>
      <c r="AH63" s="38" t="s">
        <v>288</v>
      </c>
      <c r="AI63" s="37" t="s">
        <v>60</v>
      </c>
      <c r="AJ63" s="37" t="s">
        <v>115</v>
      </c>
      <c r="AK63" s="37" t="s">
        <v>354</v>
      </c>
      <c r="AL63" s="37" t="s">
        <v>60</v>
      </c>
      <c r="AM63" s="41" t="s">
        <v>60</v>
      </c>
      <c r="AN63" s="42" t="s">
        <v>76</v>
      </c>
      <c r="AO63" s="66" t="s">
        <v>351</v>
      </c>
    </row>
    <row r="64" spans="1:41" customFormat="1" ht="50.1" customHeight="1" x14ac:dyDescent="0.25">
      <c r="A64" s="63">
        <f t="shared" si="1"/>
        <v>63</v>
      </c>
      <c r="B64" s="37" t="s">
        <v>344</v>
      </c>
      <c r="C64" s="37" t="s">
        <v>56</v>
      </c>
      <c r="D64" s="38" t="s">
        <v>80</v>
      </c>
      <c r="E64" s="38" t="s">
        <v>345</v>
      </c>
      <c r="F64" s="38" t="s">
        <v>355</v>
      </c>
      <c r="G64" s="39" t="s">
        <v>60</v>
      </c>
      <c r="H64" s="39" t="s">
        <v>60</v>
      </c>
      <c r="I64" s="37" t="s">
        <v>82</v>
      </c>
      <c r="J64" s="38" t="s">
        <v>83</v>
      </c>
      <c r="K64" s="38" t="s">
        <v>167</v>
      </c>
      <c r="L64" s="40" t="s">
        <v>64</v>
      </c>
      <c r="M64" s="38" t="s">
        <v>60</v>
      </c>
      <c r="N64" s="38" t="s">
        <v>60</v>
      </c>
      <c r="O64" s="38" t="s">
        <v>60</v>
      </c>
      <c r="P64" s="38" t="s">
        <v>60</v>
      </c>
      <c r="Q64" s="38" t="s">
        <v>60</v>
      </c>
      <c r="R64" s="38" t="s">
        <v>60</v>
      </c>
      <c r="S64" s="38" t="s">
        <v>60</v>
      </c>
      <c r="T64" s="38" t="s">
        <v>60</v>
      </c>
      <c r="U64" s="38" t="s">
        <v>60</v>
      </c>
      <c r="V64" s="38" t="s">
        <v>60</v>
      </c>
      <c r="W64" s="38" t="s">
        <v>60</v>
      </c>
      <c r="X64" s="38" t="s">
        <v>60</v>
      </c>
      <c r="Y64" s="38" t="s">
        <v>67</v>
      </c>
      <c r="Z64" s="38" t="s">
        <v>67</v>
      </c>
      <c r="AA64" s="40" t="s">
        <v>64</v>
      </c>
      <c r="AB64" s="38" t="s">
        <v>167</v>
      </c>
      <c r="AC64" s="38" t="s">
        <v>167</v>
      </c>
      <c r="AD64" s="38" t="s">
        <v>167</v>
      </c>
      <c r="AE64" s="38" t="s">
        <v>167</v>
      </c>
      <c r="AF64" s="38" t="s">
        <v>167</v>
      </c>
      <c r="AG64" s="37" t="s">
        <v>60</v>
      </c>
      <c r="AH64" s="38" t="s">
        <v>167</v>
      </c>
      <c r="AI64" s="37" t="s">
        <v>60</v>
      </c>
      <c r="AJ64" s="37" t="s">
        <v>60</v>
      </c>
      <c r="AK64" s="37" t="s">
        <v>60</v>
      </c>
      <c r="AL64" s="37" t="s">
        <v>60</v>
      </c>
      <c r="AM64" s="41" t="s">
        <v>60</v>
      </c>
      <c r="AN64" s="42" t="s">
        <v>76</v>
      </c>
      <c r="AO64" s="66" t="s">
        <v>351</v>
      </c>
    </row>
    <row r="65" spans="1:41" customFormat="1" ht="50.1" customHeight="1" x14ac:dyDescent="0.25">
      <c r="A65" s="63">
        <f t="shared" si="1"/>
        <v>64</v>
      </c>
      <c r="B65" s="37" t="s">
        <v>344</v>
      </c>
      <c r="C65" s="37" t="s">
        <v>56</v>
      </c>
      <c r="D65" s="38" t="s">
        <v>57</v>
      </c>
      <c r="E65" s="38" t="s">
        <v>356</v>
      </c>
      <c r="F65" s="38" t="s">
        <v>357</v>
      </c>
      <c r="G65" s="39" t="s">
        <v>60</v>
      </c>
      <c r="H65" s="39" t="s">
        <v>61</v>
      </c>
      <c r="I65" s="37" t="s">
        <v>62</v>
      </c>
      <c r="J65" s="37" t="s">
        <v>60</v>
      </c>
      <c r="K65" s="38" t="s">
        <v>358</v>
      </c>
      <c r="L65" s="40" t="s">
        <v>64</v>
      </c>
      <c r="M65" s="38" t="s">
        <v>60</v>
      </c>
      <c r="N65" s="38" t="s">
        <v>60</v>
      </c>
      <c r="O65" s="38" t="s">
        <v>60</v>
      </c>
      <c r="P65" s="38" t="s">
        <v>60</v>
      </c>
      <c r="Q65" s="38" t="s">
        <v>60</v>
      </c>
      <c r="R65" s="38" t="s">
        <v>60</v>
      </c>
      <c r="S65" s="38" t="s">
        <v>60</v>
      </c>
      <c r="T65" s="38" t="s">
        <v>60</v>
      </c>
      <c r="U65" s="38" t="s">
        <v>60</v>
      </c>
      <c r="V65" s="38" t="s">
        <v>60</v>
      </c>
      <c r="W65" s="38" t="s">
        <v>60</v>
      </c>
      <c r="X65" s="38" t="s">
        <v>60</v>
      </c>
      <c r="Y65" s="38" t="s">
        <v>67</v>
      </c>
      <c r="Z65" s="38" t="s">
        <v>67</v>
      </c>
      <c r="AA65" s="40" t="s">
        <v>64</v>
      </c>
      <c r="AB65" s="38" t="s">
        <v>29</v>
      </c>
      <c r="AC65" s="38" t="s">
        <v>29</v>
      </c>
      <c r="AD65" s="38" t="s">
        <v>348</v>
      </c>
      <c r="AE65" s="38" t="s">
        <v>349</v>
      </c>
      <c r="AF65" s="38" t="s">
        <v>348</v>
      </c>
      <c r="AG65" s="37" t="s">
        <v>60</v>
      </c>
      <c r="AH65" s="38" t="s">
        <v>349</v>
      </c>
      <c r="AI65" s="37" t="s">
        <v>75</v>
      </c>
      <c r="AJ65" s="37" t="s">
        <v>29</v>
      </c>
      <c r="AK65" s="37" t="s">
        <v>60</v>
      </c>
      <c r="AL65" s="37" t="s">
        <v>350</v>
      </c>
      <c r="AM65" s="41" t="s">
        <v>60</v>
      </c>
      <c r="AN65" s="42" t="s">
        <v>76</v>
      </c>
      <c r="AO65" s="66" t="s">
        <v>351</v>
      </c>
    </row>
    <row r="66" spans="1:41" customFormat="1" ht="50.1" customHeight="1" x14ac:dyDescent="0.25">
      <c r="A66" s="63">
        <f t="shared" ref="A66:A76" si="2">ROW()-1</f>
        <v>65</v>
      </c>
      <c r="B66" s="37" t="s">
        <v>344</v>
      </c>
      <c r="C66" s="37" t="s">
        <v>56</v>
      </c>
      <c r="D66" s="38" t="s">
        <v>78</v>
      </c>
      <c r="E66" s="38" t="s">
        <v>356</v>
      </c>
      <c r="F66" s="38" t="s">
        <v>357</v>
      </c>
      <c r="G66" s="39" t="s">
        <v>60</v>
      </c>
      <c r="H66" s="39" t="s">
        <v>61</v>
      </c>
      <c r="I66" s="37" t="s">
        <v>62</v>
      </c>
      <c r="J66" s="37" t="s">
        <v>60</v>
      </c>
      <c r="K66" s="38" t="s">
        <v>358</v>
      </c>
      <c r="L66" s="40" t="s">
        <v>64</v>
      </c>
      <c r="M66" s="38" t="s">
        <v>60</v>
      </c>
      <c r="N66" s="38" t="s">
        <v>60</v>
      </c>
      <c r="O66" s="38" t="s">
        <v>60</v>
      </c>
      <c r="P66" s="38" t="s">
        <v>60</v>
      </c>
      <c r="Q66" s="38" t="s">
        <v>60</v>
      </c>
      <c r="R66" s="38" t="s">
        <v>60</v>
      </c>
      <c r="S66" s="38" t="s">
        <v>60</v>
      </c>
      <c r="T66" s="38" t="s">
        <v>60</v>
      </c>
      <c r="U66" s="38" t="s">
        <v>60</v>
      </c>
      <c r="V66" s="38" t="s">
        <v>60</v>
      </c>
      <c r="W66" s="38" t="s">
        <v>60</v>
      </c>
      <c r="X66" s="38" t="s">
        <v>60</v>
      </c>
      <c r="Y66" s="38" t="s">
        <v>67</v>
      </c>
      <c r="Z66" s="38" t="s">
        <v>67</v>
      </c>
      <c r="AA66" s="40" t="s">
        <v>64</v>
      </c>
      <c r="AB66" s="38" t="s">
        <v>29</v>
      </c>
      <c r="AC66" s="38" t="s">
        <v>29</v>
      </c>
      <c r="AD66" s="38" t="s">
        <v>348</v>
      </c>
      <c r="AE66" s="38" t="s">
        <v>349</v>
      </c>
      <c r="AF66" s="38" t="s">
        <v>348</v>
      </c>
      <c r="AG66" s="37" t="s">
        <v>60</v>
      </c>
      <c r="AH66" s="38" t="s">
        <v>349</v>
      </c>
      <c r="AI66" s="37" t="s">
        <v>75</v>
      </c>
      <c r="AJ66" s="37" t="s">
        <v>29</v>
      </c>
      <c r="AK66" s="37" t="s">
        <v>60</v>
      </c>
      <c r="AL66" s="37" t="s">
        <v>350</v>
      </c>
      <c r="AM66" s="41" t="s">
        <v>60</v>
      </c>
      <c r="AN66" s="42" t="s">
        <v>76</v>
      </c>
      <c r="AO66" s="66" t="s">
        <v>351</v>
      </c>
    </row>
    <row r="67" spans="1:41" customFormat="1" ht="50.1" customHeight="1" x14ac:dyDescent="0.25">
      <c r="A67" s="63">
        <f t="shared" si="2"/>
        <v>66</v>
      </c>
      <c r="B67" s="37" t="s">
        <v>344</v>
      </c>
      <c r="C67" s="37" t="s">
        <v>56</v>
      </c>
      <c r="D67" s="38" t="s">
        <v>79</v>
      </c>
      <c r="E67" s="38" t="s">
        <v>356</v>
      </c>
      <c r="F67" s="38" t="s">
        <v>357</v>
      </c>
      <c r="G67" s="39" t="s">
        <v>60</v>
      </c>
      <c r="H67" s="39" t="s">
        <v>61</v>
      </c>
      <c r="I67" s="37" t="s">
        <v>62</v>
      </c>
      <c r="J67" s="37" t="s">
        <v>60</v>
      </c>
      <c r="K67" s="38" t="s">
        <v>358</v>
      </c>
      <c r="L67" s="40" t="s">
        <v>64</v>
      </c>
      <c r="M67" s="38" t="s">
        <v>60</v>
      </c>
      <c r="N67" s="38" t="s">
        <v>60</v>
      </c>
      <c r="O67" s="38" t="s">
        <v>60</v>
      </c>
      <c r="P67" s="38" t="s">
        <v>60</v>
      </c>
      <c r="Q67" s="38" t="s">
        <v>60</v>
      </c>
      <c r="R67" s="38" t="s">
        <v>60</v>
      </c>
      <c r="S67" s="38" t="s">
        <v>60</v>
      </c>
      <c r="T67" s="38" t="s">
        <v>60</v>
      </c>
      <c r="U67" s="38" t="s">
        <v>60</v>
      </c>
      <c r="V67" s="38" t="s">
        <v>60</v>
      </c>
      <c r="W67" s="38" t="s">
        <v>60</v>
      </c>
      <c r="X67" s="38" t="s">
        <v>60</v>
      </c>
      <c r="Y67" s="38" t="s">
        <v>67</v>
      </c>
      <c r="Z67" s="38" t="s">
        <v>67</v>
      </c>
      <c r="AA67" s="40" t="s">
        <v>64</v>
      </c>
      <c r="AB67" s="38" t="s">
        <v>29</v>
      </c>
      <c r="AC67" s="38" t="s">
        <v>29</v>
      </c>
      <c r="AD67" s="38" t="s">
        <v>348</v>
      </c>
      <c r="AE67" s="38" t="s">
        <v>349</v>
      </c>
      <c r="AF67" s="38" t="s">
        <v>348</v>
      </c>
      <c r="AG67" s="37" t="s">
        <v>60</v>
      </c>
      <c r="AH67" s="38" t="s">
        <v>349</v>
      </c>
      <c r="AI67" s="37" t="s">
        <v>75</v>
      </c>
      <c r="AJ67" s="37" t="s">
        <v>29</v>
      </c>
      <c r="AK67" s="37" t="s">
        <v>60</v>
      </c>
      <c r="AL67" s="37" t="s">
        <v>350</v>
      </c>
      <c r="AM67" s="41" t="s">
        <v>60</v>
      </c>
      <c r="AN67" s="42" t="s">
        <v>76</v>
      </c>
      <c r="AO67" s="66" t="s">
        <v>351</v>
      </c>
    </row>
    <row r="68" spans="1:41" customFormat="1" ht="50.1" customHeight="1" x14ac:dyDescent="0.25">
      <c r="A68" s="63">
        <f t="shared" si="2"/>
        <v>67</v>
      </c>
      <c r="B68" s="37" t="s">
        <v>344</v>
      </c>
      <c r="C68" s="37" t="s">
        <v>56</v>
      </c>
      <c r="D68" s="38" t="s">
        <v>98</v>
      </c>
      <c r="E68" s="38" t="s">
        <v>356</v>
      </c>
      <c r="F68" s="38" t="s">
        <v>359</v>
      </c>
      <c r="G68" s="39" t="s">
        <v>60</v>
      </c>
      <c r="H68" s="39" t="s">
        <v>102</v>
      </c>
      <c r="I68" s="37" t="s">
        <v>60</v>
      </c>
      <c r="J68" s="37" t="s">
        <v>60</v>
      </c>
      <c r="K68" s="38" t="s">
        <v>360</v>
      </c>
      <c r="L68" s="40" t="s">
        <v>64</v>
      </c>
      <c r="M68" s="38" t="s">
        <v>361</v>
      </c>
      <c r="N68" s="38" t="s">
        <v>60</v>
      </c>
      <c r="O68" s="38" t="s">
        <v>60</v>
      </c>
      <c r="P68" s="38" t="s">
        <v>60</v>
      </c>
      <c r="Q68" s="38" t="s">
        <v>60</v>
      </c>
      <c r="R68" s="38" t="s">
        <v>362</v>
      </c>
      <c r="S68" s="38" t="s">
        <v>60</v>
      </c>
      <c r="T68" s="38" t="s">
        <v>60</v>
      </c>
      <c r="U68" s="38" t="s">
        <v>363</v>
      </c>
      <c r="V68" s="38" t="s">
        <v>60</v>
      </c>
      <c r="W68" s="38" t="s">
        <v>60</v>
      </c>
      <c r="X68" s="38" t="s">
        <v>60</v>
      </c>
      <c r="Y68" s="38" t="s">
        <v>67</v>
      </c>
      <c r="Z68" s="38" t="s">
        <v>67</v>
      </c>
      <c r="AA68" s="40" t="s">
        <v>64</v>
      </c>
      <c r="AB68" s="38" t="s">
        <v>285</v>
      </c>
      <c r="AC68" s="38" t="s">
        <v>286</v>
      </c>
      <c r="AD68" s="38" t="s">
        <v>287</v>
      </c>
      <c r="AE68" s="38" t="s">
        <v>288</v>
      </c>
      <c r="AF68" s="38" t="s">
        <v>287</v>
      </c>
      <c r="AG68" s="37" t="s">
        <v>60</v>
      </c>
      <c r="AH68" s="38" t="s">
        <v>288</v>
      </c>
      <c r="AI68" s="37" t="s">
        <v>60</v>
      </c>
      <c r="AJ68" s="37" t="s">
        <v>115</v>
      </c>
      <c r="AK68" s="37" t="s">
        <v>354</v>
      </c>
      <c r="AL68" s="37" t="s">
        <v>60</v>
      </c>
      <c r="AM68" s="41" t="s">
        <v>60</v>
      </c>
      <c r="AN68" s="42" t="s">
        <v>76</v>
      </c>
      <c r="AO68" s="66" t="s">
        <v>364</v>
      </c>
    </row>
    <row r="69" spans="1:41" customFormat="1" ht="50.1" customHeight="1" x14ac:dyDescent="0.25">
      <c r="A69" s="63">
        <f t="shared" si="2"/>
        <v>68</v>
      </c>
      <c r="B69" s="37" t="s">
        <v>344</v>
      </c>
      <c r="C69" s="37" t="s">
        <v>56</v>
      </c>
      <c r="D69" s="38" t="s">
        <v>80</v>
      </c>
      <c r="E69" s="38" t="s">
        <v>356</v>
      </c>
      <c r="F69" s="38" t="s">
        <v>365</v>
      </c>
      <c r="G69" s="39" t="s">
        <v>60</v>
      </c>
      <c r="H69" s="39" t="s">
        <v>60</v>
      </c>
      <c r="I69" s="37" t="s">
        <v>82</v>
      </c>
      <c r="J69" s="38" t="s">
        <v>83</v>
      </c>
      <c r="K69" s="38" t="s">
        <v>167</v>
      </c>
      <c r="L69" s="40" t="s">
        <v>64</v>
      </c>
      <c r="M69" s="38" t="s">
        <v>60</v>
      </c>
      <c r="N69" s="38" t="s">
        <v>60</v>
      </c>
      <c r="O69" s="38" t="s">
        <v>60</v>
      </c>
      <c r="P69" s="38" t="s">
        <v>60</v>
      </c>
      <c r="Q69" s="38" t="s">
        <v>60</v>
      </c>
      <c r="R69" s="38" t="s">
        <v>60</v>
      </c>
      <c r="S69" s="38" t="s">
        <v>60</v>
      </c>
      <c r="T69" s="38" t="s">
        <v>60</v>
      </c>
      <c r="U69" s="38" t="s">
        <v>60</v>
      </c>
      <c r="V69" s="38" t="s">
        <v>60</v>
      </c>
      <c r="W69" s="38" t="s">
        <v>60</v>
      </c>
      <c r="X69" s="38" t="s">
        <v>60</v>
      </c>
      <c r="Y69" s="38" t="s">
        <v>67</v>
      </c>
      <c r="Z69" s="38" t="s">
        <v>67</v>
      </c>
      <c r="AA69" s="40" t="s">
        <v>64</v>
      </c>
      <c r="AB69" s="38" t="s">
        <v>167</v>
      </c>
      <c r="AC69" s="38" t="s">
        <v>167</v>
      </c>
      <c r="AD69" s="38" t="s">
        <v>167</v>
      </c>
      <c r="AE69" s="38" t="s">
        <v>167</v>
      </c>
      <c r="AF69" s="38" t="s">
        <v>167</v>
      </c>
      <c r="AG69" s="37" t="s">
        <v>60</v>
      </c>
      <c r="AH69" s="38" t="s">
        <v>167</v>
      </c>
      <c r="AI69" s="37" t="s">
        <v>60</v>
      </c>
      <c r="AJ69" s="37" t="s">
        <v>60</v>
      </c>
      <c r="AK69" s="37" t="s">
        <v>60</v>
      </c>
      <c r="AL69" s="37" t="s">
        <v>60</v>
      </c>
      <c r="AM69" s="41" t="s">
        <v>60</v>
      </c>
      <c r="AN69" s="42" t="s">
        <v>76</v>
      </c>
      <c r="AO69" s="66" t="s">
        <v>351</v>
      </c>
    </row>
    <row r="70" spans="1:41" customFormat="1" ht="50.1" customHeight="1" x14ac:dyDescent="0.25">
      <c r="A70" s="63">
        <f t="shared" si="2"/>
        <v>69</v>
      </c>
      <c r="B70" s="37" t="s">
        <v>366</v>
      </c>
      <c r="C70" s="37" t="s">
        <v>56</v>
      </c>
      <c r="D70" s="38" t="s">
        <v>98</v>
      </c>
      <c r="E70" s="38" t="s">
        <v>367</v>
      </c>
      <c r="F70" s="38" t="s">
        <v>368</v>
      </c>
      <c r="G70" s="39" t="s">
        <v>60</v>
      </c>
      <c r="H70" s="39" t="s">
        <v>102</v>
      </c>
      <c r="I70" s="37" t="s">
        <v>60</v>
      </c>
      <c r="J70" s="37" t="s">
        <v>60</v>
      </c>
      <c r="K70" s="38" t="s">
        <v>369</v>
      </c>
      <c r="L70" s="40" t="s">
        <v>64</v>
      </c>
      <c r="M70" s="38" t="s">
        <v>369</v>
      </c>
      <c r="N70" s="38" t="s">
        <v>369</v>
      </c>
      <c r="O70" s="38" t="s">
        <v>369</v>
      </c>
      <c r="P70" s="38" t="s">
        <v>60</v>
      </c>
      <c r="Q70" s="38" t="s">
        <v>60</v>
      </c>
      <c r="R70" s="38" t="s">
        <v>369</v>
      </c>
      <c r="S70" s="38" t="s">
        <v>369</v>
      </c>
      <c r="T70" s="38" t="s">
        <v>369</v>
      </c>
      <c r="U70" s="38" t="s">
        <v>369</v>
      </c>
      <c r="V70" s="38" t="s">
        <v>60</v>
      </c>
      <c r="W70" s="38" t="s">
        <v>60</v>
      </c>
      <c r="X70" s="38" t="s">
        <v>60</v>
      </c>
      <c r="Y70" s="38" t="s">
        <v>370</v>
      </c>
      <c r="Z70" s="38" t="s">
        <v>371</v>
      </c>
      <c r="AA70" s="40" t="s">
        <v>64</v>
      </c>
      <c r="AB70" s="38" t="s">
        <v>369</v>
      </c>
      <c r="AC70" s="38" t="s">
        <v>369</v>
      </c>
      <c r="AD70" s="38" t="s">
        <v>372</v>
      </c>
      <c r="AE70" s="38" t="s">
        <v>369</v>
      </c>
      <c r="AF70" s="38" t="s">
        <v>372</v>
      </c>
      <c r="AG70" s="37" t="s">
        <v>60</v>
      </c>
      <c r="AH70" s="38" t="s">
        <v>369</v>
      </c>
      <c r="AI70" s="37" t="s">
        <v>60</v>
      </c>
      <c r="AJ70" s="37" t="s">
        <v>157</v>
      </c>
      <c r="AK70" s="37" t="s">
        <v>354</v>
      </c>
      <c r="AL70" s="37" t="s">
        <v>373</v>
      </c>
      <c r="AM70" s="41" t="s">
        <v>60</v>
      </c>
      <c r="AN70" s="42" t="s">
        <v>76</v>
      </c>
      <c r="AO70" s="66" t="s">
        <v>374</v>
      </c>
    </row>
    <row r="71" spans="1:41" customFormat="1" ht="50.1" customHeight="1" x14ac:dyDescent="0.25">
      <c r="A71" s="63">
        <f t="shared" si="2"/>
        <v>70</v>
      </c>
      <c r="B71" s="37" t="s">
        <v>366</v>
      </c>
      <c r="C71" s="37" t="s">
        <v>56</v>
      </c>
      <c r="D71" s="38" t="s">
        <v>57</v>
      </c>
      <c r="E71" s="38" t="s">
        <v>367</v>
      </c>
      <c r="F71" s="38" t="s">
        <v>375</v>
      </c>
      <c r="G71" s="39" t="s">
        <v>60</v>
      </c>
      <c r="H71" s="39" t="s">
        <v>61</v>
      </c>
      <c r="I71" s="37" t="s">
        <v>376</v>
      </c>
      <c r="J71" s="37" t="s">
        <v>60</v>
      </c>
      <c r="K71" s="38" t="s">
        <v>29</v>
      </c>
      <c r="L71" s="40" t="s">
        <v>64</v>
      </c>
      <c r="M71" s="38" t="s">
        <v>60</v>
      </c>
      <c r="N71" s="38" t="s">
        <v>60</v>
      </c>
      <c r="O71" s="38" t="s">
        <v>60</v>
      </c>
      <c r="P71" s="38" t="s">
        <v>60</v>
      </c>
      <c r="Q71" s="38" t="s">
        <v>60</v>
      </c>
      <c r="R71" s="38" t="s">
        <v>60</v>
      </c>
      <c r="S71" s="38" t="s">
        <v>60</v>
      </c>
      <c r="T71" s="38" t="s">
        <v>60</v>
      </c>
      <c r="U71" s="38" t="s">
        <v>60</v>
      </c>
      <c r="V71" s="38" t="s">
        <v>60</v>
      </c>
      <c r="W71" s="38" t="s">
        <v>60</v>
      </c>
      <c r="X71" s="38" t="s">
        <v>60</v>
      </c>
      <c r="Y71" s="38" t="s">
        <v>60</v>
      </c>
      <c r="Z71" s="38" t="s">
        <v>60</v>
      </c>
      <c r="AA71" s="40" t="s">
        <v>64</v>
      </c>
      <c r="AB71" s="38" t="s">
        <v>29</v>
      </c>
      <c r="AC71" s="38" t="s">
        <v>29</v>
      </c>
      <c r="AD71" s="38" t="s">
        <v>377</v>
      </c>
      <c r="AE71" s="38" t="s">
        <v>29</v>
      </c>
      <c r="AF71" s="38" t="s">
        <v>377</v>
      </c>
      <c r="AG71" s="37" t="s">
        <v>60</v>
      </c>
      <c r="AH71" s="38" t="s">
        <v>29</v>
      </c>
      <c r="AI71" s="37" t="s">
        <v>75</v>
      </c>
      <c r="AJ71" s="37" t="s">
        <v>29</v>
      </c>
      <c r="AK71" s="37" t="s">
        <v>60</v>
      </c>
      <c r="AL71" s="37" t="s">
        <v>378</v>
      </c>
      <c r="AM71" s="41" t="s">
        <v>60</v>
      </c>
      <c r="AN71" s="42" t="s">
        <v>76</v>
      </c>
      <c r="AO71" s="67" t="s">
        <v>29</v>
      </c>
    </row>
    <row r="72" spans="1:41" customFormat="1" ht="50.1" customHeight="1" x14ac:dyDescent="0.25">
      <c r="A72" s="63">
        <f t="shared" si="2"/>
        <v>71</v>
      </c>
      <c r="B72" s="37" t="s">
        <v>366</v>
      </c>
      <c r="C72" s="37" t="s">
        <v>56</v>
      </c>
      <c r="D72" s="38" t="s">
        <v>78</v>
      </c>
      <c r="E72" s="38" t="s">
        <v>367</v>
      </c>
      <c r="F72" s="38" t="s">
        <v>375</v>
      </c>
      <c r="G72" s="39" t="s">
        <v>60</v>
      </c>
      <c r="H72" s="39" t="s">
        <v>61</v>
      </c>
      <c r="I72" s="37" t="s">
        <v>376</v>
      </c>
      <c r="J72" s="37" t="s">
        <v>60</v>
      </c>
      <c r="K72" s="38" t="s">
        <v>29</v>
      </c>
      <c r="L72" s="40" t="s">
        <v>64</v>
      </c>
      <c r="M72" s="38" t="s">
        <v>60</v>
      </c>
      <c r="N72" s="38" t="s">
        <v>60</v>
      </c>
      <c r="O72" s="38" t="s">
        <v>60</v>
      </c>
      <c r="P72" s="38" t="s">
        <v>60</v>
      </c>
      <c r="Q72" s="38" t="s">
        <v>60</v>
      </c>
      <c r="R72" s="38" t="s">
        <v>60</v>
      </c>
      <c r="S72" s="38" t="s">
        <v>60</v>
      </c>
      <c r="T72" s="38" t="s">
        <v>60</v>
      </c>
      <c r="U72" s="38" t="s">
        <v>60</v>
      </c>
      <c r="V72" s="38" t="s">
        <v>60</v>
      </c>
      <c r="W72" s="38" t="s">
        <v>60</v>
      </c>
      <c r="X72" s="38" t="s">
        <v>60</v>
      </c>
      <c r="Y72" s="38" t="s">
        <v>60</v>
      </c>
      <c r="Z72" s="38" t="s">
        <v>60</v>
      </c>
      <c r="AA72" s="40" t="s">
        <v>64</v>
      </c>
      <c r="AB72" s="38" t="s">
        <v>29</v>
      </c>
      <c r="AC72" s="38" t="s">
        <v>29</v>
      </c>
      <c r="AD72" s="38" t="s">
        <v>377</v>
      </c>
      <c r="AE72" s="38" t="s">
        <v>29</v>
      </c>
      <c r="AF72" s="38" t="s">
        <v>377</v>
      </c>
      <c r="AG72" s="37" t="s">
        <v>60</v>
      </c>
      <c r="AH72" s="38" t="s">
        <v>29</v>
      </c>
      <c r="AI72" s="37" t="s">
        <v>75</v>
      </c>
      <c r="AJ72" s="37" t="s">
        <v>29</v>
      </c>
      <c r="AK72" s="37" t="s">
        <v>60</v>
      </c>
      <c r="AL72" s="37" t="s">
        <v>378</v>
      </c>
      <c r="AM72" s="41" t="s">
        <v>60</v>
      </c>
      <c r="AN72" s="42" t="s">
        <v>76</v>
      </c>
      <c r="AO72" s="67" t="s">
        <v>29</v>
      </c>
    </row>
    <row r="73" spans="1:41" customFormat="1" ht="50.1" customHeight="1" x14ac:dyDescent="0.25">
      <c r="A73" s="63">
        <f t="shared" si="2"/>
        <v>72</v>
      </c>
      <c r="B73" s="37" t="s">
        <v>366</v>
      </c>
      <c r="C73" s="37" t="s">
        <v>56</v>
      </c>
      <c r="D73" s="38" t="s">
        <v>79</v>
      </c>
      <c r="E73" s="38" t="s">
        <v>367</v>
      </c>
      <c r="F73" s="38" t="s">
        <v>375</v>
      </c>
      <c r="G73" s="39" t="s">
        <v>60</v>
      </c>
      <c r="H73" s="39" t="s">
        <v>61</v>
      </c>
      <c r="I73" s="37" t="s">
        <v>376</v>
      </c>
      <c r="J73" s="37" t="s">
        <v>60</v>
      </c>
      <c r="K73" s="38" t="s">
        <v>29</v>
      </c>
      <c r="L73" s="40" t="s">
        <v>64</v>
      </c>
      <c r="M73" s="38" t="s">
        <v>60</v>
      </c>
      <c r="N73" s="38" t="s">
        <v>60</v>
      </c>
      <c r="O73" s="38" t="s">
        <v>60</v>
      </c>
      <c r="P73" s="38" t="s">
        <v>60</v>
      </c>
      <c r="Q73" s="38" t="s">
        <v>60</v>
      </c>
      <c r="R73" s="38" t="s">
        <v>60</v>
      </c>
      <c r="S73" s="38" t="s">
        <v>60</v>
      </c>
      <c r="T73" s="38" t="s">
        <v>60</v>
      </c>
      <c r="U73" s="38" t="s">
        <v>60</v>
      </c>
      <c r="V73" s="38" t="s">
        <v>60</v>
      </c>
      <c r="W73" s="38" t="s">
        <v>60</v>
      </c>
      <c r="X73" s="38" t="s">
        <v>60</v>
      </c>
      <c r="Y73" s="38" t="s">
        <v>60</v>
      </c>
      <c r="Z73" s="38" t="s">
        <v>60</v>
      </c>
      <c r="AA73" s="40" t="s">
        <v>64</v>
      </c>
      <c r="AB73" s="38" t="s">
        <v>29</v>
      </c>
      <c r="AC73" s="38" t="s">
        <v>29</v>
      </c>
      <c r="AD73" s="38" t="s">
        <v>377</v>
      </c>
      <c r="AE73" s="38" t="s">
        <v>29</v>
      </c>
      <c r="AF73" s="38" t="s">
        <v>377</v>
      </c>
      <c r="AG73" s="37" t="s">
        <v>60</v>
      </c>
      <c r="AH73" s="38" t="s">
        <v>29</v>
      </c>
      <c r="AI73" s="37" t="s">
        <v>75</v>
      </c>
      <c r="AJ73" s="37" t="s">
        <v>29</v>
      </c>
      <c r="AK73" s="37" t="s">
        <v>60</v>
      </c>
      <c r="AL73" s="37" t="s">
        <v>378</v>
      </c>
      <c r="AM73" s="41" t="s">
        <v>60</v>
      </c>
      <c r="AN73" s="42" t="s">
        <v>76</v>
      </c>
      <c r="AO73" s="67" t="s">
        <v>29</v>
      </c>
    </row>
    <row r="74" spans="1:41" customFormat="1" ht="50.1" customHeight="1" x14ac:dyDescent="0.25">
      <c r="A74" s="63">
        <f t="shared" si="2"/>
        <v>73</v>
      </c>
      <c r="B74" s="37" t="s">
        <v>366</v>
      </c>
      <c r="C74" s="37" t="s">
        <v>56</v>
      </c>
      <c r="D74" s="38" t="s">
        <v>57</v>
      </c>
      <c r="E74" s="38" t="s">
        <v>379</v>
      </c>
      <c r="F74" s="38" t="s">
        <v>380</v>
      </c>
      <c r="G74" s="39" t="s">
        <v>381</v>
      </c>
      <c r="H74" s="39" t="s">
        <v>61</v>
      </c>
      <c r="I74" s="37" t="s">
        <v>376</v>
      </c>
      <c r="J74" s="37" t="s">
        <v>60</v>
      </c>
      <c r="K74" s="38" t="s">
        <v>29</v>
      </c>
      <c r="L74" s="40" t="s">
        <v>64</v>
      </c>
      <c r="M74" s="38" t="s">
        <v>60</v>
      </c>
      <c r="N74" s="38" t="s">
        <v>60</v>
      </c>
      <c r="O74" s="38" t="s">
        <v>60</v>
      </c>
      <c r="P74" s="38" t="s">
        <v>60</v>
      </c>
      <c r="Q74" s="38" t="s">
        <v>60</v>
      </c>
      <c r="R74" s="38" t="s">
        <v>60</v>
      </c>
      <c r="S74" s="38" t="s">
        <v>60</v>
      </c>
      <c r="T74" s="38" t="s">
        <v>60</v>
      </c>
      <c r="U74" s="38" t="s">
        <v>60</v>
      </c>
      <c r="V74" s="38" t="s">
        <v>60</v>
      </c>
      <c r="W74" s="38" t="s">
        <v>60</v>
      </c>
      <c r="X74" s="38" t="s">
        <v>60</v>
      </c>
      <c r="Y74" s="38" t="s">
        <v>60</v>
      </c>
      <c r="Z74" s="38" t="s">
        <v>60</v>
      </c>
      <c r="AA74" s="40" t="s">
        <v>64</v>
      </c>
      <c r="AB74" s="38" t="s">
        <v>29</v>
      </c>
      <c r="AC74" s="38" t="s">
        <v>29</v>
      </c>
      <c r="AD74" s="38" t="s">
        <v>382</v>
      </c>
      <c r="AE74" s="38" t="s">
        <v>29</v>
      </c>
      <c r="AF74" s="38" t="s">
        <v>382</v>
      </c>
      <c r="AG74" s="37" t="s">
        <v>60</v>
      </c>
      <c r="AH74" s="38" t="s">
        <v>29</v>
      </c>
      <c r="AI74" s="37" t="s">
        <v>75</v>
      </c>
      <c r="AJ74" s="37" t="s">
        <v>29</v>
      </c>
      <c r="AK74" s="37" t="s">
        <v>383</v>
      </c>
      <c r="AL74" s="37" t="s">
        <v>29</v>
      </c>
      <c r="AM74" s="41" t="s">
        <v>384</v>
      </c>
      <c r="AN74" s="42" t="s">
        <v>76</v>
      </c>
      <c r="AO74" s="67" t="s">
        <v>29</v>
      </c>
    </row>
    <row r="75" spans="1:41" customFormat="1" ht="50.1" customHeight="1" x14ac:dyDescent="0.25">
      <c r="A75" s="63">
        <f t="shared" si="2"/>
        <v>74</v>
      </c>
      <c r="B75" s="37" t="s">
        <v>366</v>
      </c>
      <c r="C75" s="37" t="s">
        <v>56</v>
      </c>
      <c r="D75" s="38" t="s">
        <v>78</v>
      </c>
      <c r="E75" s="38" t="s">
        <v>379</v>
      </c>
      <c r="F75" s="38" t="s">
        <v>380</v>
      </c>
      <c r="G75" s="39" t="s">
        <v>381</v>
      </c>
      <c r="H75" s="39" t="s">
        <v>61</v>
      </c>
      <c r="I75" s="37" t="s">
        <v>376</v>
      </c>
      <c r="J75" s="37" t="s">
        <v>60</v>
      </c>
      <c r="K75" s="38" t="s">
        <v>29</v>
      </c>
      <c r="L75" s="40" t="s">
        <v>64</v>
      </c>
      <c r="M75" s="38" t="s">
        <v>60</v>
      </c>
      <c r="N75" s="38" t="s">
        <v>60</v>
      </c>
      <c r="O75" s="38" t="s">
        <v>60</v>
      </c>
      <c r="P75" s="38" t="s">
        <v>60</v>
      </c>
      <c r="Q75" s="38" t="s">
        <v>60</v>
      </c>
      <c r="R75" s="38" t="s">
        <v>60</v>
      </c>
      <c r="S75" s="38" t="s">
        <v>60</v>
      </c>
      <c r="T75" s="38" t="s">
        <v>60</v>
      </c>
      <c r="U75" s="38" t="s">
        <v>60</v>
      </c>
      <c r="V75" s="38" t="s">
        <v>60</v>
      </c>
      <c r="W75" s="38" t="s">
        <v>60</v>
      </c>
      <c r="X75" s="38" t="s">
        <v>60</v>
      </c>
      <c r="Y75" s="38" t="s">
        <v>60</v>
      </c>
      <c r="Z75" s="38" t="s">
        <v>60</v>
      </c>
      <c r="AA75" s="40" t="s">
        <v>64</v>
      </c>
      <c r="AB75" s="38" t="s">
        <v>29</v>
      </c>
      <c r="AC75" s="38" t="s">
        <v>29</v>
      </c>
      <c r="AD75" s="38" t="s">
        <v>382</v>
      </c>
      <c r="AE75" s="38" t="s">
        <v>29</v>
      </c>
      <c r="AF75" s="38" t="s">
        <v>382</v>
      </c>
      <c r="AG75" s="37" t="s">
        <v>60</v>
      </c>
      <c r="AH75" s="38" t="s">
        <v>29</v>
      </c>
      <c r="AI75" s="37" t="s">
        <v>75</v>
      </c>
      <c r="AJ75" s="37" t="s">
        <v>29</v>
      </c>
      <c r="AK75" s="37" t="s">
        <v>383</v>
      </c>
      <c r="AL75" s="37" t="s">
        <v>29</v>
      </c>
      <c r="AM75" s="41" t="s">
        <v>384</v>
      </c>
      <c r="AN75" s="42" t="s">
        <v>76</v>
      </c>
      <c r="AO75" s="67" t="s">
        <v>29</v>
      </c>
    </row>
    <row r="76" spans="1:41" customFormat="1" ht="50.1" customHeight="1" x14ac:dyDescent="0.25">
      <c r="A76" s="64">
        <f t="shared" si="2"/>
        <v>75</v>
      </c>
      <c r="B76" s="56" t="s">
        <v>366</v>
      </c>
      <c r="C76" s="56" t="s">
        <v>56</v>
      </c>
      <c r="D76" s="57" t="s">
        <v>79</v>
      </c>
      <c r="E76" s="57" t="s">
        <v>379</v>
      </c>
      <c r="F76" s="57" t="s">
        <v>380</v>
      </c>
      <c r="G76" s="58" t="s">
        <v>381</v>
      </c>
      <c r="H76" s="58" t="s">
        <v>61</v>
      </c>
      <c r="I76" s="56" t="s">
        <v>376</v>
      </c>
      <c r="J76" s="56" t="s">
        <v>60</v>
      </c>
      <c r="K76" s="57" t="s">
        <v>29</v>
      </c>
      <c r="L76" s="59" t="s">
        <v>64</v>
      </c>
      <c r="M76" s="57" t="s">
        <v>60</v>
      </c>
      <c r="N76" s="57" t="s">
        <v>60</v>
      </c>
      <c r="O76" s="57" t="s">
        <v>60</v>
      </c>
      <c r="P76" s="57" t="s">
        <v>60</v>
      </c>
      <c r="Q76" s="57" t="s">
        <v>60</v>
      </c>
      <c r="R76" s="57" t="s">
        <v>60</v>
      </c>
      <c r="S76" s="57" t="s">
        <v>60</v>
      </c>
      <c r="T76" s="57" t="s">
        <v>60</v>
      </c>
      <c r="U76" s="57" t="s">
        <v>60</v>
      </c>
      <c r="V76" s="57" t="s">
        <v>60</v>
      </c>
      <c r="W76" s="57" t="s">
        <v>60</v>
      </c>
      <c r="X76" s="57" t="s">
        <v>60</v>
      </c>
      <c r="Y76" s="57" t="s">
        <v>60</v>
      </c>
      <c r="Z76" s="57" t="s">
        <v>60</v>
      </c>
      <c r="AA76" s="59" t="s">
        <v>64</v>
      </c>
      <c r="AB76" s="57" t="s">
        <v>29</v>
      </c>
      <c r="AC76" s="57" t="s">
        <v>29</v>
      </c>
      <c r="AD76" s="57" t="s">
        <v>382</v>
      </c>
      <c r="AE76" s="57" t="s">
        <v>29</v>
      </c>
      <c r="AF76" s="57" t="s">
        <v>382</v>
      </c>
      <c r="AG76" s="56" t="s">
        <v>60</v>
      </c>
      <c r="AH76" s="57" t="s">
        <v>29</v>
      </c>
      <c r="AI76" s="56" t="s">
        <v>75</v>
      </c>
      <c r="AJ76" s="56" t="s">
        <v>29</v>
      </c>
      <c r="AK76" s="56" t="s">
        <v>383</v>
      </c>
      <c r="AL76" s="56" t="s">
        <v>29</v>
      </c>
      <c r="AM76" s="60" t="s">
        <v>384</v>
      </c>
      <c r="AN76" s="61" t="s">
        <v>76</v>
      </c>
      <c r="AO76" s="72" t="s">
        <v>29</v>
      </c>
    </row>
  </sheetData>
  <sheetProtection algorithmName="SHA-512" hashValue="6i3xjQOGBxumd0sZ1kapAP601LtjbWbKKT/KZynhTwtmijlHHaE5SpuFkEqX31Nkg3k2f4NcMRJ1QYnkql0aLA==" saltValue="b0l6A1L0uNXy0XiJOyapHA==" spinCount="100000" sheet="1" objects="1" scenarios="1"/>
  <phoneticPr fontId="7" type="noConversion"/>
  <hyperlinks>
    <hyperlink ref="AM23:AM38" r:id="rId1" display="https://www.sandiegocounty.gov/content/sdc/dpw/watersheds.html" xr:uid="{E0395507-9570-4F2F-BD7A-9D64F437B080}"/>
    <hyperlink ref="AM11" r:id="rId2" display="https://www.cityofvista.com/departments/community-development/permits-forms/land-development-autocad-templates/storm-water-forms" xr:uid="{AD55A277-F2DC-42CE-835E-1934A01125E3}"/>
    <hyperlink ref="F25" r:id="rId3" display="Surface Test - Single Ring Infiltrometer Test (Riverside County)" xr:uid="{AD44DB8A-6755-44C2-8AD4-0C9CC32D199A}"/>
    <hyperlink ref="AM22" r:id="rId4" display="https://www.sandiegocounty.gov/content/sdc/dpw/watersheds.html" xr:uid="{9827412E-91BD-4A94-A204-5BCBEAA6A80A}"/>
    <hyperlink ref="AM21" r:id="rId5" display="https://www.sandiegocounty.gov/content/sdc/dpw/watersheds.html" xr:uid="{D2F6FB30-C3A5-4526-B14B-39218AE7C7AA}"/>
    <hyperlink ref="AM27" r:id="rId6" display="https://www.sandiegocounty.gov/content/sdc/dpw/watersheds.html" xr:uid="{36DF6563-318E-4896-A5AD-A34F3D454E7E}"/>
    <hyperlink ref="AM26" r:id="rId7" display="https://www.sandiegocounty.gov/content/sdc/dpw/watersheds.html" xr:uid="{770DD1EA-BCE4-4CC2-AB3D-A117C63266E1}"/>
    <hyperlink ref="AM31" r:id="rId8" display="https://www.sandiegocounty.gov/content/sdc/dpw/watersheds.html" xr:uid="{78F1D597-4981-4BCD-9A88-EEA14915843B}"/>
    <hyperlink ref="AM30" r:id="rId9" display="https://www.sandiegocounty.gov/content/sdc/dpw/watersheds.html" xr:uid="{BB135FE4-4CEB-414B-95E2-166DF8C6B169}"/>
    <hyperlink ref="AM34" r:id="rId10" display="https://www.sandiegocounty.gov/content/sdc/dpw/watersheds.html" xr:uid="{0C6B12FF-F3B1-4681-86A1-A5706B1A7E21}"/>
    <hyperlink ref="AM33" r:id="rId11" display="https://www.sandiegocounty.gov/content/sdc/dpw/watersheds.html" xr:uid="{A4771114-407F-4989-9D84-413A4B3C2847}"/>
    <hyperlink ref="AM37" r:id="rId12" display="https://www.sandiegocounty.gov/content/sdc/dpw/watersheds.html" xr:uid="{E53D34A5-B6BB-4F93-BF66-6A928C21786F}"/>
    <hyperlink ref="AM36" r:id="rId13" display="https://www.sandiegocounty.gov/content/sdc/dpw/watersheds.html" xr:uid="{D9A0B2B5-D00E-4F55-BD59-0757BC8001EB}"/>
  </hyperlinks>
  <pageMargins left="0.7" right="0.7" top="0.75" bottom="0.75" header="0.3" footer="0.3"/>
  <pageSetup scale="49" fitToWidth="4" fitToHeight="0" orientation="landscape" r:id="rId14"/>
  <tableParts count="1">
    <tablePart r:id="rId1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3dc960b-79f0-4cca-b0aa-036c737b814b">
      <Terms xmlns="http://schemas.microsoft.com/office/infopath/2007/PartnerControls"/>
    </lcf76f155ced4ddcb4097134ff3c332f>
    <TaxCatchAll xmlns="433c915c-99c7-4d02-8f0b-154716765c0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DF194361C9C4349A14D3BE6C2225E57" ma:contentTypeVersion="19" ma:contentTypeDescription="Create a new document." ma:contentTypeScope="" ma:versionID="22c77f1d97498787aa6fe8b4d9773acf">
  <xsd:schema xmlns:xsd="http://www.w3.org/2001/XMLSchema" xmlns:xs="http://www.w3.org/2001/XMLSchema" xmlns:p="http://schemas.microsoft.com/office/2006/metadata/properties" xmlns:ns2="43dc960b-79f0-4cca-b0aa-036c737b814b" xmlns:ns3="c531da78-0991-4ac5-ad90-663df42ecb6d" xmlns:ns4="433c915c-99c7-4d02-8f0b-154716765c0a" targetNamespace="http://schemas.microsoft.com/office/2006/metadata/properties" ma:root="true" ma:fieldsID="e313cfac0c5a3302996767bbe21c74e3" ns2:_="" ns3:_="" ns4:_="">
    <xsd:import namespace="43dc960b-79f0-4cca-b0aa-036c737b814b"/>
    <xsd:import namespace="c531da78-0991-4ac5-ad90-663df42ecb6d"/>
    <xsd:import namespace="433c915c-99c7-4d02-8f0b-154716765c0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3dc960b-79f0-4cca-b0aa-036c737b814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86892f5c-8261-4d1f-bb3b-c217d7a0e11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531da78-0991-4ac5-ad90-663df42ecb6d"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33c915c-99c7-4d02-8f0b-154716765c0a"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4fefb90d-f18c-47d5-89a5-155b758f4e54}" ma:internalName="TaxCatchAll" ma:showField="CatchAllData" ma:web="433c915c-99c7-4d02-8f0b-154716765c0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2828CA-A259-463D-A4AB-10FB187288FC}">
  <ds:schemaRefs>
    <ds:schemaRef ds:uri="http://schemas.openxmlformats.org/package/2006/metadata/core-properties"/>
    <ds:schemaRef ds:uri="http://schemas.microsoft.com/office/2006/documentManagement/types"/>
    <ds:schemaRef ds:uri="http://www.w3.org/XML/1998/namespace"/>
    <ds:schemaRef ds:uri="http://purl.org/dc/elements/1.1/"/>
    <ds:schemaRef ds:uri="43dc960b-79f0-4cca-b0aa-036c737b814b"/>
    <ds:schemaRef ds:uri="http://purl.org/dc/dcmitype/"/>
    <ds:schemaRef ds:uri="http://schemas.microsoft.com/office/2006/metadata/properties"/>
    <ds:schemaRef ds:uri="http://schemas.microsoft.com/office/infopath/2007/PartnerControls"/>
    <ds:schemaRef ds:uri="433c915c-99c7-4d02-8f0b-154716765c0a"/>
    <ds:schemaRef ds:uri="c531da78-0991-4ac5-ad90-663df42ecb6d"/>
    <ds:schemaRef ds:uri="http://purl.org/dc/terms/"/>
  </ds:schemaRefs>
</ds:datastoreItem>
</file>

<file path=customXml/itemProps2.xml><?xml version="1.0" encoding="utf-8"?>
<ds:datastoreItem xmlns:ds="http://schemas.openxmlformats.org/officeDocument/2006/customXml" ds:itemID="{FFBBE6C6-C1A2-4E08-88F9-BD59BE83CF97}">
  <ds:schemaRefs>
    <ds:schemaRef ds:uri="http://schemas.microsoft.com/sharepoint/v3/contenttype/forms"/>
  </ds:schemaRefs>
</ds:datastoreItem>
</file>

<file path=customXml/itemProps3.xml><?xml version="1.0" encoding="utf-8"?>
<ds:datastoreItem xmlns:ds="http://schemas.openxmlformats.org/officeDocument/2006/customXml" ds:itemID="{9B526CC5-AA3C-4C1C-96B6-8489F615C2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3dc960b-79f0-4cca-b0aa-036c737b814b"/>
    <ds:schemaRef ds:uri="c531da78-0991-4ac5-ad90-663df42ecb6d"/>
    <ds:schemaRef ds:uri="433c915c-99c7-4d02-8f0b-154716765c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How to Use</vt:lpstr>
      <vt:lpstr>Lookup</vt:lpstr>
      <vt:lpstr>Matrix</vt:lpstr>
      <vt:lpstr>Methods (DB)</vt:lpstr>
      <vt:lpstr>approvedagencymethods</vt:lpstr>
      <vt:lpstr>Lookup!Print_Area</vt:lpstr>
      <vt:lpstr>Lookup!Print_Titles</vt:lpstr>
      <vt:lpstr>Matrix!Print_Titles</vt:lpstr>
      <vt:lpstr>userinputs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Matthew Gross</dc:creator>
  <cp:keywords/>
  <dc:description/>
  <cp:lastModifiedBy>Wilson Wong</cp:lastModifiedBy>
  <cp:revision/>
  <dcterms:created xsi:type="dcterms:W3CDTF">2024-09-05T00:47:06Z</dcterms:created>
  <dcterms:modified xsi:type="dcterms:W3CDTF">2026-01-25T03:19:27Z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0x010100FDF194361C9C4349A14D3BE6C2225E57</vt:lpwstr>
  </property>
  <property fmtid="{D5CDD505-2E9C-101B-9397-08002B2CF9AE}" pid="3" name="MediaServiceImageTags">
    <vt:lpwstr/>
  </property>
</Properties>
</file>